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งบแสดงฐานะการเงิน" sheetId="1" r:id="rId1"/>
    <sheet name="หมายเหตุ 1" sheetId="2" r:id="rId2"/>
    <sheet name="หมายเหตุ2" sheetId="3" r:id="rId3"/>
    <sheet name="หมายเหตุ 3,4,5" sheetId="4" r:id="rId4"/>
    <sheet name="หมายเหตุ6" sheetId="5" r:id="rId5"/>
    <sheet name="หมายเหตุ 7" sheetId="6" r:id="rId6"/>
    <sheet name="หมายเหตุ 8" sheetId="7" r:id="rId7"/>
    <sheet name="แนบท้ายหมายเหตุ8" sheetId="8" r:id="rId8"/>
    <sheet name="ทุนสำรองเงินสะสม" sheetId="9" r:id="rId9"/>
    <sheet name="กระดาษทำการ" sheetId="10" r:id="rId10"/>
    <sheet name="งบรับจ่าย" sheetId="11" r:id="rId11"/>
    <sheet name=" กระทบยอดโอน อบต. " sheetId="12" r:id="rId12"/>
    <sheet name="กระทบยอดโอนประปา " sheetId="13" r:id="rId13"/>
  </sheets>
  <definedNames>
    <definedName name="_xlnm.Print_Titles" localSheetId="11">' กระทบยอดโอน อบต. '!$1:$1</definedName>
    <definedName name="_xlnm.Print_Titles" localSheetId="12">'กระทบยอดโอนประปา '!$1:$1</definedName>
  </definedNames>
  <calcPr fullCalcOnLoad="1"/>
</workbook>
</file>

<file path=xl/sharedStrings.xml><?xml version="1.0" encoding="utf-8"?>
<sst xmlns="http://schemas.openxmlformats.org/spreadsheetml/2006/main" count="545" uniqueCount="346">
  <si>
    <t>องค์การบริหารส่วนตำบลสำมะโรง  อำเภอเมือง จังหวัดเพชรบุรี</t>
  </si>
  <si>
    <t>งบแสดงฐานะการเงิน</t>
  </si>
  <si>
    <t>ณ วันที่ 30 กันยายน 2558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</si>
  <si>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</si>
  <si>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</si>
  <si>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</si>
  <si>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</si>
  <si>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</si>
  <si>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ก.ส.อ.</t>
  </si>
  <si>
    <t>เงินฝาก ก.ส.ท.</t>
  </si>
  <si>
    <t>ลูกหนี้เงินยืม</t>
  </si>
  <si>
    <t>รายได้จากรัฐาบาลค้างรับ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</si>
  <si>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</si>
  <si>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</si>
  <si>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</si>
  <si>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</si>
  <si>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</si>
  <si>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</si>
  <si>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</si>
  <si>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ทรัพย์สินไม่หมุนเวียนอื่น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</si>
  <si>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</si>
  <si>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</si>
  <si>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</si>
  <si>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ลูกหนี้อื่นๆ</t>
  </si>
  <si>
    <t>หุ้นในโรงพิมพ์อาสารักษาดินแดน</t>
  </si>
  <si>
    <t>ทรัพย์สินเกิดจากเงินกู้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</si>
  <si>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</si>
  <si>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</si>
  <si>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</si>
  <si>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</si>
  <si>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</si>
  <si>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</si>
  <si>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</si>
  <si>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</si>
  <si>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</si>
  <si>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</si>
  <si>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</si>
  <si>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</si>
  <si>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</si>
  <si>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รวมหนิ้สิน</t>
  </si>
  <si>
    <t>เงินสะสม</t>
  </si>
  <si>
    <t>เงินทุนสำรองเงินสะสม</t>
  </si>
  <si>
    <t>รวมเงินสะสม</t>
  </si>
  <si>
    <t>รวมหนิ้สินและเงินสะสม</t>
  </si>
  <si>
    <t>ข้อมูลทั่วไป</t>
  </si>
  <si>
    <t>1.1 หลักเกณฑ์ในการจัดทำงบแสดงฐานะการเงิน</t>
  </si>
  <si>
    <t xml:space="preserve">      การบันทึกบัญชีเพื่อจัดทำงบแสดงฐานะการเงินเป็นไปตามเกณฑ์เงินสดและเกณฑ์คงค้างตามประกาศ</t>
  </si>
  <si>
    <t>กระทรวงมหาดไทย เรื่องหลักเกณฑ์และวิธีปฏิบัติการบันทึกบัญชี การจัดทำทะเบียน และรายงานการเงินขององค์กรปกครอง</t>
  </si>
  <si>
    <t>หมายเหตุประกอบงบแสดงฐานะการเงิน</t>
  </si>
  <si>
    <t>หมายเหตุ 1    สรุปนโยบายการบัญชีที่สำคัญ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</si>
  <si>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</si>
  <si>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</si>
  <si>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</si>
  <si>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</si>
  <si>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</si>
  <si>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</si>
  <si>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ก.อสังหาริมทรัพย์</t>
  </si>
  <si>
    <t>ที่ดิน</t>
  </si>
  <si>
    <t>อาคาร</t>
  </si>
  <si>
    <t>รายได้</t>
  </si>
  <si>
    <t>เงินกู้</t>
  </si>
  <si>
    <t>เงินที่มีผู้อุทิศให้</t>
  </si>
  <si>
    <t>ข.อสังหาริมทรัพย์</t>
  </si>
  <si>
    <t>รวม</t>
  </si>
  <si>
    <t>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</t>
  </si>
  <si>
    <t>ประโยชน์โดยตรง 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</t>
  </si>
  <si>
    <t>ลานกีฬา เป็นต้น</t>
  </si>
  <si>
    <t>หมายเหตุ  3   เงินสดและเงินฝากธนาคาร</t>
  </si>
  <si>
    <t>เงินสด</t>
  </si>
  <si>
    <t>เงินฝากธนาคาร</t>
  </si>
  <si>
    <t xml:space="preserve">ออมสิน </t>
  </si>
  <si>
    <t>ประเภทประจำ 12 ด.</t>
  </si>
  <si>
    <t>เลขที่ 300019554835</t>
  </si>
  <si>
    <t>ธกส.</t>
  </si>
  <si>
    <t>ประเภทประจำ  3 ด.</t>
  </si>
  <si>
    <t>เลขที่ 004-4-15461-6</t>
  </si>
  <si>
    <t>ประเภทประจำ  12 ด.</t>
  </si>
  <si>
    <t>เลขที่ 310-0-0038843-4</t>
  </si>
  <si>
    <t>กรุงไทย</t>
  </si>
  <si>
    <t>ประเภทออมทรัพย์</t>
  </si>
  <si>
    <t>เลขที่ 731-1-07378-2</t>
  </si>
  <si>
    <t>เลขที่ 731-1-18295-6</t>
  </si>
  <si>
    <t>ประเภทกระแสรายวัน</t>
  </si>
  <si>
    <t>เลขที่ 731-6-007990-0</t>
  </si>
  <si>
    <t>หมายเหตุ 4    รายได้จากรัฐบาลค้างรับ</t>
  </si>
  <si>
    <t>เงินอุดหนุนค่าตอบแทนผู้ช่วยครูผู้ดูแลเด็ก</t>
  </si>
  <si>
    <t>เงินอุดหนุนเงินสมทบกองทุนประกันสังคม</t>
  </si>
  <si>
    <t>หมายเหตุ 5    ลูกหนี้ค่าภาษี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</si>
  <si>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</si>
  <si>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</si>
  <si>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</si>
  <si>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</si>
  <si>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รวมทั้งสิ้น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</si>
  <si>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</si>
  <si>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</si>
  <si>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</si>
  <si>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</si>
  <si>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</si>
  <si>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</si>
  <si>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 6  รายจ่ายค้างจ่าย</t>
  </si>
  <si>
    <t>งบประมาณ</t>
  </si>
  <si>
    <t>บริหารทั่วไป</t>
  </si>
  <si>
    <t>บริหารงานทั่วไป</t>
  </si>
  <si>
    <t>ค่าตอบแทน</t>
  </si>
  <si>
    <t>ค่าตอบแทนผู้ปฎิบัติราชการอันเป็นประโยชน์แก่ อปท.</t>
  </si>
  <si>
    <t>สำนักงานปลัด</t>
  </si>
  <si>
    <t>ส่วนการคลัง</t>
  </si>
  <si>
    <t>ส่วนโยธา</t>
  </si>
  <si>
    <t>ส่วนการศึกษา</t>
  </si>
  <si>
    <t>บริหารงานคลัง</t>
  </si>
  <si>
    <t>เคหะและชุมชน</t>
  </si>
  <si>
    <t>บริหารทั่วไปเกี่ยวกับเคหะและชุมชน</t>
  </si>
  <si>
    <t>การศึกษา</t>
  </si>
  <si>
    <t>บริหารทั่วไปเกี่ยวกับการศึกษา</t>
  </si>
  <si>
    <t>ค่าใช้สอย</t>
  </si>
  <si>
    <t>รายจ่ายเพื่อให้ได้มาซึ่งบริการ</t>
  </si>
  <si>
    <t>จ้างเหมาบริการพนักงานขับรถยนต์</t>
  </si>
  <si>
    <t>จ้างเหมาแม่บ้านทำความสะอาด</t>
  </si>
  <si>
    <t>จ้างเหมายาม</t>
  </si>
  <si>
    <t>รายจ่ายอื่น</t>
  </si>
  <si>
    <t>ค่าจ้างที่ปรึกษา(วิจัย)</t>
  </si>
  <si>
    <t>ไฟฟ้าและถนน</t>
  </si>
  <si>
    <t>ค่าที่ดินและสิ่งก่อสร้าง</t>
  </si>
  <si>
    <t>รายจ่ายงบลงทุน</t>
  </si>
  <si>
    <t>ปรับปรุงภูมิทัศน์ภายนอก อบต.สำมะโรง</t>
  </si>
  <si>
    <t>ปรับปรุงฝาท่อรางระบายน้ำ คสล. ม.1</t>
  </si>
  <si>
    <t>ก่อสร้างอาคารเก็บวัสดุสำนักงานฯ</t>
  </si>
  <si>
    <t>เงินอุดหนุนฯ</t>
  </si>
  <si>
    <t>งบกลาง</t>
  </si>
  <si>
    <t>เงินสมทบกองทุนประกันสังคม</t>
  </si>
  <si>
    <t>เบี้ยยังชีพผู้สูงอายุ</t>
  </si>
  <si>
    <t>เบี้ยยังชีพผู้พิการ</t>
  </si>
  <si>
    <t>เงินเดือน(ฝ่ายประจำ)</t>
  </si>
  <si>
    <t>ค่าตอบแทนพนักงานจ้าง</t>
  </si>
  <si>
    <t>สาธารณสุข</t>
  </si>
  <si>
    <t>บริการสาธารณสุขและงานสาธารณสุขอื่น</t>
  </si>
  <si>
    <t>ค่าใช้จ่ายฝึกอบรมอาชีพผู้ผ่านการบำบัดยาเสพติด</t>
  </si>
  <si>
    <t>ค่าใช้จ่ายฟื้นฟูผู้ติดยาเสพติด</t>
  </si>
  <si>
    <t>ป้องกันปัญหายาเสพติด</t>
  </si>
  <si>
    <t>ครุภัณฑ์</t>
  </si>
  <si>
    <t>ครุภัณฑ์กีฬา</t>
  </si>
  <si>
    <t>จัดหาเครื่องออกกำลังกายกลางแจ้งตำบลสำมะโรงฯ</t>
  </si>
  <si>
    <t>รายจ่ายเกี่ยวเนื่องกับการปฏิบัติราชการฯ</t>
  </si>
  <si>
    <t>ก่อสร้างลาดยางทับถนนคอนกรีตภายในหมู่บ้านต.สำมะโรง ม.2,7</t>
  </si>
  <si>
    <t>สำหรับปี สิ้นสุดวันที่ 30 กันยายน 2558</t>
  </si>
  <si>
    <t>ค่ารักษาพยาบาล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</si>
  <si>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</si>
  <si>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</si>
  <si>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</si>
  <si>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 ภบท.6%</t>
  </si>
  <si>
    <t>เงินทุนโครงการเศรษฐกิจชุมชน</t>
  </si>
  <si>
    <t>หมายเหตุ  7  เงินรับฝาก</t>
  </si>
  <si>
    <t>หมายเหตุ  8  เงินสะสม</t>
  </si>
  <si>
    <t>เงินสะสม 1 ตุลาคม 2557</t>
  </si>
  <si>
    <t>รายรับจริงสูงกว่ารายจ่ายจริง</t>
  </si>
  <si>
    <t xml:space="preserve">                 (เงินทุนสำรองเงินสะสม)</t>
  </si>
  <si>
    <t>เงินสะสม  30 กันยายน 2558</t>
  </si>
  <si>
    <t>เงินสะสม 30 กันยายน 2558   ประกอบด้วย</t>
  </si>
  <si>
    <t>1. หุ้นในโรงพิมพ์อาสารักษาดินแดน</t>
  </si>
  <si>
    <t>2. เงินฝาก ก.ส.อ. หรือ ก.ส.ท.</t>
  </si>
  <si>
    <t>3. ลูกหนี้ค่าภาษี</t>
  </si>
  <si>
    <t>4. ลูกหนี้รายได้อื่นๆ</t>
  </si>
  <si>
    <t>5. ทรัพย์สินเกิดจากเงินกู้ที่ชำระหนี้แล้ว</t>
  </si>
  <si>
    <t xml:space="preserve">     (ผลต่างระหว่างทรัพย์สินเกิดจากเงินกู้และเจ้าหนี้เงินกู้)</t>
  </si>
  <si>
    <t>6. เงินสะสมที่สามารถนำไปใช้ได้</t>
  </si>
  <si>
    <t>และจะเบิกจ่ายในปีงบประมาณต่อไป  ตามรายละเอียดแนบท้ายหมายเหตุ 8</t>
  </si>
  <si>
    <r>
      <rPr>
        <b/>
        <u val="single"/>
        <sz val="16"/>
        <color indexed="8"/>
        <rFont val="Angsana New"/>
        <family val="1"/>
      </rPr>
      <t xml:space="preserve">หัก </t>
    </r>
    <r>
      <rPr>
        <sz val="16"/>
        <color indexed="8"/>
        <rFont val="Angsana New"/>
        <family val="1"/>
      </rPr>
      <t>25%ของรายรับสูงกว่ารายจ่ายจริง</t>
    </r>
  </si>
  <si>
    <r>
      <rPr>
        <b/>
        <u val="single"/>
        <sz val="16"/>
        <color indexed="8"/>
        <rFont val="Angsana New"/>
        <family val="1"/>
      </rPr>
      <t>บวก</t>
    </r>
    <r>
      <rPr>
        <sz val="16"/>
        <color indexed="8"/>
        <rFont val="Angsana New"/>
        <family val="1"/>
      </rPr>
      <t xml:space="preserve">  รับจริงสูงกว่ารายจ่ายจริงหลังหักเงินทุนสำรองเงินสะสม</t>
    </r>
  </si>
  <si>
    <r>
      <rPr>
        <b/>
        <u val="single"/>
        <sz val="16"/>
        <color indexed="8"/>
        <rFont val="Angsana New"/>
        <family val="1"/>
      </rPr>
      <t xml:space="preserve">หัก </t>
    </r>
    <r>
      <rPr>
        <sz val="16"/>
        <color indexed="8"/>
        <rFont val="Angsana New"/>
        <family val="1"/>
      </rPr>
      <t>จ่ายขาดเงินสะสม</t>
    </r>
  </si>
  <si>
    <t>รายละเอียดแนบท้ายหมายเหตุ  8  เงินสะสม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</si>
  <si>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</si>
  <si>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</si>
  <si>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</si>
  <si>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</si>
  <si>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</si>
  <si>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 xml:space="preserve">           รายจ่ายรอจ่ายเหลือจ่าย</t>
  </si>
  <si>
    <t xml:space="preserve">           รับเงินส่งคืนเงินสะสมระหว่างปี</t>
  </si>
  <si>
    <t xml:space="preserve"> เนื้อที่  7.5  ตารางกิโลเมตร  หรือ  4,687.5  ไร่</t>
  </si>
  <si>
    <t>ข้อมูลทั่วไปตำบลสำมะโรง</t>
  </si>
  <si>
    <t>อาณาเขต</t>
  </si>
  <si>
    <t>ทิศเหนือ</t>
  </si>
  <si>
    <t>ติดต่อกับ</t>
  </si>
  <si>
    <t>ตำบลนาวุ้ง</t>
  </si>
  <si>
    <t>ทิศใต้</t>
  </si>
  <si>
    <t>ตำบลหนองพลับ</t>
  </si>
  <si>
    <t>ทิศตะวันออก</t>
  </si>
  <si>
    <t>ตำบลนาพันสามและตำบลโพพระ</t>
  </si>
  <si>
    <t>ทิศตะวันตก</t>
  </si>
  <si>
    <t>ภูมิประเทศ</t>
  </si>
  <si>
    <t>สภาพพื้นที่เป็นที่ราบลุ่ม</t>
  </si>
  <si>
    <t>หมู่บ้าน</t>
  </si>
  <si>
    <t>จำนวนหมู่บ้าน 7 หมู่บ้าน ได้แก่</t>
  </si>
  <si>
    <t>หมู่ 1  บ้านในบ้าน</t>
  </si>
  <si>
    <t>หมู่ 2  บ้านนาไทร</t>
  </si>
  <si>
    <t>หมู่ 3  บ้านสำมะโรง</t>
  </si>
  <si>
    <t>หมู่ 4  บ้านในไร่</t>
  </si>
  <si>
    <t>หมู่ 5  บ้านบ่อระวาด</t>
  </si>
  <si>
    <t>หมู่ 6  บ้านลาดโพธิ์</t>
  </si>
  <si>
    <t>หมู่ 7  บ้านสนาม</t>
  </si>
  <si>
    <t>ประชากร</t>
  </si>
  <si>
    <t xml:space="preserve">ประชากรทั้งสิ้น 614  ครัวเรือน จำนวน 2,522 คน แยกเป็นชาย 1,226 คน หญิง 1,296 คน </t>
  </si>
  <si>
    <t>มีความหนาแน่นเฉลี่ย 336.27 คน/ตารางกิโลเมตร</t>
  </si>
  <si>
    <t>สำหรับปีสิ้นสุดวันที่ 30 กันยายน 2558</t>
  </si>
  <si>
    <t>ส่วนท้องถิ่น เมื่อวันที่ 20 มีนาคม พ.ศ.2558 และหนังสือสั่งการที่เกี่ยวข้อง</t>
  </si>
  <si>
    <t>ครุภัณฑ์สำนักงาน</t>
  </si>
  <si>
    <t>ครุภัณฑ์ไฟฟ้าและวิทยุ</t>
  </si>
  <si>
    <t>ครุภัณฑ์โฆษณาและเผยแพร่</t>
  </si>
  <si>
    <t>ครุภัณฑ์สำรวจ</t>
  </si>
  <si>
    <t>ครุภัณฑ์งานบ้านงานครัว</t>
  </si>
  <si>
    <t>ครุภัณฑ์ยานพาหนะและขนส่ง</t>
  </si>
  <si>
    <t>ครุภัณฑ์การศึกษา</t>
  </si>
  <si>
    <t>ครุภัณฑ์วิทยาศาสตร์และการแพทย์</t>
  </si>
  <si>
    <t>ครุภัณฑ์อื่น</t>
  </si>
  <si>
    <t>รายได้จากรัฐบาลค้างรับ</t>
  </si>
  <si>
    <t>รายละเอียดเงินทุนสำรองเงินสะสม</t>
  </si>
  <si>
    <t>ณ  30  กันยายน  2558</t>
  </si>
  <si>
    <t xml:space="preserve">เงินทุนสำรองเงินสะสม  ณ วันที่  30  กันยายน  2558                                </t>
  </si>
  <si>
    <r>
      <t>บวก</t>
    </r>
    <r>
      <rPr>
        <sz val="16"/>
        <color indexed="8"/>
        <rFont val="Angsana New"/>
        <family val="1"/>
      </rPr>
      <t xml:space="preserve">  เงินทุนสำรองเงินสะสม  ยกมา  1  ตุลาคม  2557                              </t>
    </r>
  </si>
  <si>
    <t>องค์การบริหารส่วนตำบลสำมะโรง  อำเภอเมือง  จังหวัดเพชรบุรี</t>
  </si>
  <si>
    <t xml:space="preserve">รายรับทั้งสิ้น                                                                                          </t>
  </si>
  <si>
    <r>
      <t>หัก</t>
    </r>
    <r>
      <rPr>
        <sz val="16"/>
        <color indexed="8"/>
        <rFont val="Angsana New"/>
        <family val="1"/>
      </rPr>
      <t xml:space="preserve">  รายจ่ายทั้งสิ้น                                                                                  </t>
    </r>
  </si>
  <si>
    <t xml:space="preserve">เงินสะสมประจำปี                                                                                      </t>
  </si>
  <si>
    <t xml:space="preserve">เงินทุนสำรองเงินสะสมประจำปี (3,956,788.46 x 25%)                            </t>
  </si>
  <si>
    <t>กระดาษทำการองค์การบริหารส่วนตำบลสำมะโรง อำเภอเมืองเพชรบุรี   จังหวัดเพชรบุรี</t>
  </si>
  <si>
    <t>รายการ</t>
  </si>
  <si>
    <t>รหัส</t>
  </si>
  <si>
    <t>งบทดลอง  ณ  30 กันายน  2558</t>
  </si>
  <si>
    <t>ใบผ่านรายการ รายการปรับปรุง</t>
  </si>
  <si>
    <t>ใบผ่านรายการ(ปิดบัญชี)</t>
  </si>
  <si>
    <t>งบแสดงฐานะการเงิน ณ 30 กันยายน 2558</t>
  </si>
  <si>
    <t>บัญชี</t>
  </si>
  <si>
    <t>เดบิต</t>
  </si>
  <si>
    <t>เครดิต</t>
  </si>
  <si>
    <t>เงินฝากกรุงไทยออมทรัพย์ เลขที่731-1-07378-2</t>
  </si>
  <si>
    <t>110201</t>
  </si>
  <si>
    <t>เงินฝากกรุงไทยออมทรัพย์ เลขที่731-1-18295-6</t>
  </si>
  <si>
    <t>เงินฝากกรุงไทยกระแส เลขที่ 731-6-007990-0</t>
  </si>
  <si>
    <t>110203</t>
  </si>
  <si>
    <t>เงินฝาก ธกส. ประจำ 3 ด. เลขที่ 310-0-0038843-4</t>
  </si>
  <si>
    <t>110202</t>
  </si>
  <si>
    <t>เงินฝาก ธกส. ประจำ12 ด. เลขที่ 004-4-15461-6</t>
  </si>
  <si>
    <t>เงินฝาก ออมสิน ประจำ 12 ด. เลขที่ 300019554835</t>
  </si>
  <si>
    <t>113302</t>
  </si>
  <si>
    <t>ลูกหนี้เงินทุนเศรษฐกิจชุมชน</t>
  </si>
  <si>
    <t>113500</t>
  </si>
  <si>
    <t>510000</t>
  </si>
  <si>
    <t>งบกลาง(ก)</t>
  </si>
  <si>
    <t>เงินเดือน(ฝ่ายการเมือง)</t>
  </si>
  <si>
    <t>521000</t>
  </si>
  <si>
    <t>522000</t>
  </si>
  <si>
    <t>เงินเดือน(ฝ่ายประจำ)(ก)</t>
  </si>
  <si>
    <t>531000</t>
  </si>
  <si>
    <t>532000</t>
  </si>
  <si>
    <t>ค่าใช้สอย(ก)</t>
  </si>
  <si>
    <t>ค่าวัสดุ</t>
  </si>
  <si>
    <t>533000</t>
  </si>
  <si>
    <t>ค่าสาธารณูปโภค</t>
  </si>
  <si>
    <t>534000</t>
  </si>
  <si>
    <t>เงินอุดหนุน</t>
  </si>
  <si>
    <t>560000</t>
  </si>
  <si>
    <t>เงินอุดหนุน(ก)</t>
  </si>
  <si>
    <t>รับ</t>
  </si>
  <si>
    <t>ค่าครุภัณฑ์</t>
  </si>
  <si>
    <t>541000</t>
  </si>
  <si>
    <t>จ่าย</t>
  </si>
  <si>
    <t>ค่าครุภัณฑ์(ก)</t>
  </si>
  <si>
    <t>542000</t>
  </si>
  <si>
    <t>ต่าง</t>
  </si>
  <si>
    <t>ค่าที่ดินและสิ่งก่อสร้าง(ก)</t>
  </si>
  <si>
    <t>550000</t>
  </si>
  <si>
    <t>เข้าสำรอง</t>
  </si>
  <si>
    <t>300000</t>
  </si>
  <si>
    <t>เข้าสะสม</t>
  </si>
  <si>
    <t>กองทุนสำรองเงินสะสม</t>
  </si>
  <si>
    <t>320000</t>
  </si>
  <si>
    <t>รายรับ(หมายเหตุประกอบงบ5)</t>
  </si>
  <si>
    <t>400000</t>
  </si>
  <si>
    <t>รายรับ(เงินอุดหนุน)</t>
  </si>
  <si>
    <t>เงินรับฝาก(หมายเหตุประกอบงบ3)</t>
  </si>
  <si>
    <t>230100</t>
  </si>
  <si>
    <t>รายจ่ายค้างจ่าย(หมายเหตุประกอบงบ1)</t>
  </si>
  <si>
    <t>210402</t>
  </si>
  <si>
    <t>รายรับ</t>
  </si>
  <si>
    <t>หมวด/ประเภท</t>
  </si>
  <si>
    <t>ประมาณการรายรับ</t>
  </si>
  <si>
    <t>รายรับจริง</t>
  </si>
  <si>
    <t xml:space="preserve">+ </t>
  </si>
  <si>
    <t xml:space="preserve">สูง  </t>
  </si>
  <si>
    <t>-</t>
  </si>
  <si>
    <t xml:space="preserve"> ต่ำ</t>
  </si>
  <si>
    <t xml:space="preserve">           หมวดภาษีอากร</t>
  </si>
  <si>
    <t>+</t>
  </si>
  <si>
    <t xml:space="preserve">           หมวดค่าธรรมเนียม ค่าปรับและใบอนุญาต</t>
  </si>
  <si>
    <t xml:space="preserve">           หมวดรายได้จากทรัพย์สิน</t>
  </si>
  <si>
    <t xml:space="preserve">           หมวดรายได้เบ็ดเตล็ด</t>
  </si>
  <si>
    <t xml:space="preserve">           หมวดรายได้จากทุน</t>
  </si>
  <si>
    <t xml:space="preserve">           หมวดรัฐบาลจัดสรรให้</t>
  </si>
  <si>
    <t xml:space="preserve">           หมวดเงินอุดหนุนทั่วไป</t>
  </si>
  <si>
    <t xml:space="preserve">          รวมเงินรายรับตามประมาณการ</t>
  </si>
  <si>
    <t xml:space="preserve">                               รวมรายรับทั้งสิ้น</t>
  </si>
  <si>
    <t>ประมาณการรายจ่าย</t>
  </si>
  <si>
    <t>รายจ่ายจริง</t>
  </si>
  <si>
    <t>รายจ่าย</t>
  </si>
  <si>
    <t xml:space="preserve">          งบกลาง</t>
  </si>
  <si>
    <t xml:space="preserve">          เงินเดือน(การเมือง)</t>
  </si>
  <si>
    <t xml:space="preserve">          เงินเดือน(ประจำ)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</si>
  <si>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</si>
  <si>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</si>
  <si>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</si>
  <si>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</si>
  <si>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</si>
  <si>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</si>
  <si>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                                                               </t>
  </si>
  <si>
    <t xml:space="preserve">          ค่าที่ดินและสิ่งก่อสร้าง</t>
  </si>
  <si>
    <t xml:space="preserve">          รายจ่ายอื่น</t>
  </si>
  <si>
    <t xml:space="preserve">          รวมรายจ่ายตามประมาณการ</t>
  </si>
  <si>
    <t xml:space="preserve">                                รวมรายจ่ายทั้งสิ้น</t>
  </si>
  <si>
    <t xml:space="preserve">                               รายรับสูงกว่ารายจ่าย</t>
  </si>
  <si>
    <t>งบรายรับ-รายจ่าย ตามงบประมาณ  ประจำปี  2558</t>
  </si>
  <si>
    <t>ตั้งแต่วันที่ 1 ตุลาคม  2557  ถึงวันที่ 30 กันยายน  2558</t>
  </si>
  <si>
    <t>ครั้งที่โอน</t>
  </si>
  <si>
    <t xml:space="preserve"> เงินเดือน(การเมือง)</t>
  </si>
  <si>
    <t xml:space="preserve">   เงินเดือน(ประจำ)</t>
  </si>
  <si>
    <t>ข้อบัญญัติ</t>
  </si>
  <si>
    <t>หลังโอน</t>
  </si>
  <si>
    <t>โอนประปา</t>
  </si>
  <si>
    <t>17/58</t>
  </si>
  <si>
    <t>14/58</t>
  </si>
  <si>
    <t>12/58</t>
  </si>
  <si>
    <t>9/58</t>
  </si>
  <si>
    <t>1/58</t>
  </si>
  <si>
    <t>16/58</t>
  </si>
  <si>
    <t>15/58</t>
  </si>
  <si>
    <t>13/58</t>
  </si>
  <si>
    <t>11/58</t>
  </si>
  <si>
    <t>10/58</t>
  </si>
  <si>
    <t>8/58</t>
  </si>
  <si>
    <t>7/58</t>
  </si>
  <si>
    <t>6/58</t>
  </si>
  <si>
    <t>5/58</t>
  </si>
  <si>
    <t>4/58</t>
  </si>
  <si>
    <t>3/58</t>
  </si>
  <si>
    <t>2/58</t>
  </si>
  <si>
    <t>ก่อสร้างที่ทำการ อบต.สำมะโรงหลังใหม่</t>
  </si>
  <si>
    <t>(คืนเงินค่าปรับตามมติ ครม.)</t>
  </si>
  <si>
    <t>ทั้งนี้ในปีงบประมาณ 2558     ได้รับอนุมัติให้จ่ายเงินสะสมที่อยู่ระหว่างดำเนินการจำนวน        619,628     บาท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</si>
</sst>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name val="Cordia New"/>
      <family val="2"/>
    </font>
    <font>
      <b/>
      <sz val="11"/>
      <name val="Angsana New"/>
      <family val="1"/>
    </font>
    <font>
      <sz val="12"/>
      <name val="Angsana New"/>
      <family val="1"/>
    </font>
    <font>
      <b/>
      <sz val="10"/>
      <name val="Angsana New"/>
      <family val="1"/>
    </font>
    <font>
      <sz val="11"/>
      <name val="Angsana New"/>
      <family val="1"/>
    </font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u val="single"/>
      <sz val="16"/>
      <color theme="1"/>
      <name val="Angsana New"/>
      <family val="1"/>
    </font>
    <font>
      <sz val="11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3" fontId="51" fillId="0" borderId="0" xfId="36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3" fontId="51" fillId="0" borderId="10" xfId="36" applyFont="1" applyBorder="1" applyAlignment="1">
      <alignment/>
    </xf>
    <xf numFmtId="43" fontId="51" fillId="0" borderId="11" xfId="36" applyFont="1" applyBorder="1" applyAlignment="1">
      <alignment/>
    </xf>
    <xf numFmtId="43" fontId="51" fillId="0" borderId="0" xfId="36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2" fillId="0" borderId="17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43" fontId="52" fillId="0" borderId="22" xfId="36" applyFont="1" applyBorder="1" applyAlignment="1">
      <alignment/>
    </xf>
    <xf numFmtId="0" fontId="51" fillId="0" borderId="13" xfId="0" applyFont="1" applyBorder="1" applyAlignment="1">
      <alignment horizontal="center"/>
    </xf>
    <xf numFmtId="43" fontId="51" fillId="0" borderId="13" xfId="36" applyFont="1" applyBorder="1" applyAlignment="1">
      <alignment/>
    </xf>
    <xf numFmtId="0" fontId="51" fillId="0" borderId="0" xfId="0" applyFont="1" applyBorder="1" applyAlignment="1">
      <alignment/>
    </xf>
    <xf numFmtId="43" fontId="52" fillId="0" borderId="20" xfId="0" applyNumberFormat="1" applyFont="1" applyBorder="1" applyAlignment="1">
      <alignment/>
    </xf>
    <xf numFmtId="0" fontId="52" fillId="0" borderId="20" xfId="0" applyFont="1" applyBorder="1" applyAlignment="1">
      <alignment horizontal="center"/>
    </xf>
    <xf numFmtId="43" fontId="51" fillId="0" borderId="20" xfId="36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center"/>
    </xf>
    <xf numFmtId="43" fontId="55" fillId="0" borderId="13" xfId="36" applyFont="1" applyBorder="1" applyAlignment="1">
      <alignment/>
    </xf>
    <xf numFmtId="43" fontId="54" fillId="0" borderId="20" xfId="36" applyFont="1" applyBorder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1" fillId="0" borderId="20" xfId="0" applyFont="1" applyBorder="1" applyAlignment="1">
      <alignment horizontal="center"/>
    </xf>
    <xf numFmtId="43" fontId="51" fillId="0" borderId="12" xfId="36" applyFont="1" applyBorder="1" applyAlignment="1">
      <alignment/>
    </xf>
    <xf numFmtId="43" fontId="51" fillId="0" borderId="12" xfId="0" applyNumberFormat="1" applyFont="1" applyBorder="1" applyAlignment="1">
      <alignment/>
    </xf>
    <xf numFmtId="43" fontId="52" fillId="0" borderId="11" xfId="36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 wrapText="1"/>
    </xf>
    <xf numFmtId="43" fontId="52" fillId="0" borderId="23" xfId="36" applyFont="1" applyBorder="1" applyAlignment="1">
      <alignment/>
    </xf>
    <xf numFmtId="43" fontId="52" fillId="0" borderId="20" xfId="36" applyFont="1" applyBorder="1" applyAlignment="1">
      <alignment/>
    </xf>
    <xf numFmtId="0" fontId="57" fillId="0" borderId="0" xfId="0" applyFont="1" applyAlignment="1">
      <alignment/>
    </xf>
    <xf numFmtId="43" fontId="52" fillId="0" borderId="0" xfId="36" applyFont="1" applyAlignment="1">
      <alignment/>
    </xf>
    <xf numFmtId="43" fontId="51" fillId="0" borderId="0" xfId="0" applyNumberFormat="1" applyFont="1" applyAlignment="1">
      <alignment/>
    </xf>
    <xf numFmtId="43" fontId="52" fillId="0" borderId="22" xfId="0" applyNumberFormat="1" applyFont="1" applyBorder="1" applyAlignment="1">
      <alignment/>
    </xf>
    <xf numFmtId="0" fontId="6" fillId="0" borderId="0" xfId="52" applyFont="1">
      <alignment/>
      <protection/>
    </xf>
    <xf numFmtId="0" fontId="4" fillId="0" borderId="0" xfId="52">
      <alignment/>
      <protection/>
    </xf>
    <xf numFmtId="0" fontId="7" fillId="0" borderId="12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8" fillId="0" borderId="13" xfId="52" applyFont="1" applyBorder="1">
      <alignment/>
      <protection/>
    </xf>
    <xf numFmtId="49" fontId="8" fillId="0" borderId="13" xfId="52" applyNumberFormat="1" applyFont="1" applyBorder="1" applyAlignment="1">
      <alignment horizontal="center"/>
      <protection/>
    </xf>
    <xf numFmtId="43" fontId="8" fillId="0" borderId="13" xfId="44" applyFont="1" applyBorder="1" applyAlignment="1">
      <alignment/>
    </xf>
    <xf numFmtId="43" fontId="6" fillId="0" borderId="0" xfId="52" applyNumberFormat="1" applyFont="1">
      <alignment/>
      <protection/>
    </xf>
    <xf numFmtId="191" fontId="4" fillId="0" borderId="0" xfId="38" applyNumberFormat="1" applyFont="1" applyAlignment="1">
      <alignment/>
    </xf>
    <xf numFmtId="43" fontId="4" fillId="0" borderId="0" xfId="52" applyNumberFormat="1">
      <alignment/>
      <protection/>
    </xf>
    <xf numFmtId="0" fontId="8" fillId="0" borderId="14" xfId="52" applyFont="1" applyBorder="1">
      <alignment/>
      <protection/>
    </xf>
    <xf numFmtId="49" fontId="8" fillId="0" borderId="14" xfId="52" applyNumberFormat="1" applyFont="1" applyBorder="1">
      <alignment/>
      <protection/>
    </xf>
    <xf numFmtId="43" fontId="8" fillId="0" borderId="24" xfId="44" applyFont="1" applyBorder="1" applyAlignment="1">
      <alignment/>
    </xf>
    <xf numFmtId="0" fontId="11" fillId="0" borderId="0" xfId="51" applyFont="1">
      <alignment/>
      <protection/>
    </xf>
    <xf numFmtId="0" fontId="4" fillId="0" borderId="0" xfId="51">
      <alignment/>
      <protection/>
    </xf>
    <xf numFmtId="49" fontId="10" fillId="0" borderId="20" xfId="51" applyNumberFormat="1" applyFont="1" applyBorder="1" applyAlignment="1">
      <alignment horizontal="center"/>
      <protection/>
    </xf>
    <xf numFmtId="0" fontId="10" fillId="0" borderId="20" xfId="51" applyFont="1" applyBorder="1" applyAlignment="1">
      <alignment horizontal="center"/>
      <protection/>
    </xf>
    <xf numFmtId="49" fontId="11" fillId="0" borderId="20" xfId="43" applyNumberFormat="1" applyFont="1" applyBorder="1" applyAlignment="1">
      <alignment horizontal="center"/>
    </xf>
    <xf numFmtId="43" fontId="10" fillId="0" borderId="20" xfId="43" applyFont="1" applyBorder="1" applyAlignment="1">
      <alignment horizontal="center"/>
    </xf>
    <xf numFmtId="0" fontId="12" fillId="0" borderId="17" xfId="51" applyFont="1" applyBorder="1">
      <alignment/>
      <protection/>
    </xf>
    <xf numFmtId="43" fontId="11" fillId="0" borderId="12" xfId="43" applyFont="1" applyBorder="1" applyAlignment="1">
      <alignment/>
    </xf>
    <xf numFmtId="0" fontId="11" fillId="0" borderId="17" xfId="51" applyFont="1" applyBorder="1">
      <alignment/>
      <protection/>
    </xf>
    <xf numFmtId="43" fontId="11" fillId="0" borderId="13" xfId="43" applyFont="1" applyBorder="1" applyAlignment="1">
      <alignment/>
    </xf>
    <xf numFmtId="43" fontId="11" fillId="0" borderId="13" xfId="43" applyFont="1" applyBorder="1" applyAlignment="1">
      <alignment horizontal="center"/>
    </xf>
    <xf numFmtId="43" fontId="11" fillId="0" borderId="14" xfId="43" applyFont="1" applyBorder="1" applyAlignment="1">
      <alignment/>
    </xf>
    <xf numFmtId="43" fontId="11" fillId="0" borderId="14" xfId="43" applyFont="1" applyBorder="1" applyAlignment="1">
      <alignment horizontal="center"/>
    </xf>
    <xf numFmtId="43" fontId="11" fillId="0" borderId="20" xfId="43" applyFont="1" applyBorder="1" applyAlignment="1">
      <alignment/>
    </xf>
    <xf numFmtId="43" fontId="11" fillId="0" borderId="20" xfId="43" applyFont="1" applyBorder="1" applyAlignment="1">
      <alignment horizontal="center"/>
    </xf>
    <xf numFmtId="43" fontId="11" fillId="0" borderId="0" xfId="43" applyFont="1" applyBorder="1" applyAlignment="1">
      <alignment/>
    </xf>
    <xf numFmtId="43" fontId="11" fillId="0" borderId="18" xfId="43" applyFont="1" applyBorder="1" applyAlignment="1">
      <alignment/>
    </xf>
    <xf numFmtId="0" fontId="10" fillId="0" borderId="17" xfId="51" applyFont="1" applyBorder="1">
      <alignment/>
      <protection/>
    </xf>
    <xf numFmtId="0" fontId="10" fillId="0" borderId="19" xfId="51" applyFont="1" applyBorder="1">
      <alignment/>
      <protection/>
    </xf>
    <xf numFmtId="43" fontId="11" fillId="0" borderId="25" xfId="43" applyFont="1" applyBorder="1" applyAlignment="1">
      <alignment/>
    </xf>
    <xf numFmtId="43" fontId="11" fillId="0" borderId="10" xfId="43" applyFont="1" applyBorder="1" applyAlignment="1">
      <alignment/>
    </xf>
    <xf numFmtId="0" fontId="4" fillId="0" borderId="0" xfId="51" applyFont="1">
      <alignment/>
      <protection/>
    </xf>
    <xf numFmtId="0" fontId="11" fillId="0" borderId="19" xfId="51" applyFont="1" applyBorder="1">
      <alignment/>
      <protection/>
    </xf>
    <xf numFmtId="0" fontId="10" fillId="0" borderId="0" xfId="51" applyFont="1">
      <alignment/>
      <protection/>
    </xf>
    <xf numFmtId="43" fontId="11" fillId="0" borderId="0" xfId="43" applyFont="1" applyAlignment="1">
      <alignment/>
    </xf>
    <xf numFmtId="0" fontId="11" fillId="0" borderId="0" xfId="51" applyFont="1" applyFill="1" applyBorder="1" applyAlignment="1">
      <alignment/>
      <protection/>
    </xf>
    <xf numFmtId="43" fontId="10" fillId="0" borderId="24" xfId="43" applyFont="1" applyBorder="1" applyAlignment="1">
      <alignment/>
    </xf>
    <xf numFmtId="0" fontId="11" fillId="0" borderId="0" xfId="51" applyFont="1" applyAlignment="1">
      <alignment/>
      <protection/>
    </xf>
    <xf numFmtId="0" fontId="11" fillId="0" borderId="0" xfId="51" applyFont="1" applyAlignment="1">
      <alignment horizontal="left"/>
      <protection/>
    </xf>
    <xf numFmtId="49" fontId="6" fillId="0" borderId="20" xfId="51" applyNumberFormat="1" applyFont="1" applyBorder="1" applyAlignment="1">
      <alignment/>
      <protection/>
    </xf>
    <xf numFmtId="0" fontId="6" fillId="0" borderId="20" xfId="51" applyFont="1" applyBorder="1" applyAlignment="1">
      <alignment/>
      <protection/>
    </xf>
    <xf numFmtId="0" fontId="6" fillId="0" borderId="20" xfId="51" applyFont="1" applyBorder="1" applyAlignment="1">
      <alignment horizontal="center"/>
      <protection/>
    </xf>
    <xf numFmtId="49" fontId="6" fillId="0" borderId="12" xfId="51" applyNumberFormat="1" applyFont="1" applyBorder="1" applyAlignment="1">
      <alignment horizontal="center"/>
      <protection/>
    </xf>
    <xf numFmtId="49" fontId="6" fillId="0" borderId="14" xfId="51" applyNumberFormat="1" applyFont="1" applyBorder="1" applyAlignment="1">
      <alignment horizontal="center"/>
      <protection/>
    </xf>
    <xf numFmtId="49" fontId="6" fillId="0" borderId="20" xfId="51" applyNumberFormat="1" applyFont="1" applyBorder="1" applyAlignment="1">
      <alignment horizontal="center"/>
      <protection/>
    </xf>
    <xf numFmtId="49" fontId="6" fillId="0" borderId="13" xfId="51" applyNumberFormat="1" applyFont="1" applyBorder="1" applyAlignment="1">
      <alignment horizontal="center"/>
      <protection/>
    </xf>
    <xf numFmtId="49" fontId="6" fillId="0" borderId="13" xfId="51" applyNumberFormat="1" applyFont="1" applyBorder="1">
      <alignment/>
      <protection/>
    </xf>
    <xf numFmtId="49" fontId="13" fillId="33" borderId="14" xfId="51" applyNumberFormat="1" applyFont="1" applyFill="1" applyBorder="1">
      <alignment/>
      <protection/>
    </xf>
    <xf numFmtId="43" fontId="10" fillId="33" borderId="0" xfId="51" applyNumberFormat="1" applyFont="1" applyFill="1">
      <alignment/>
      <protection/>
    </xf>
    <xf numFmtId="0" fontId="10" fillId="33" borderId="0" xfId="51" applyFont="1" applyFill="1">
      <alignment/>
      <protection/>
    </xf>
    <xf numFmtId="49" fontId="6" fillId="0" borderId="0" xfId="51" applyNumberFormat="1" applyFont="1">
      <alignment/>
      <protection/>
    </xf>
    <xf numFmtId="43" fontId="13" fillId="33" borderId="0" xfId="51" applyNumberFormat="1" applyFont="1" applyFill="1">
      <alignment/>
      <protection/>
    </xf>
    <xf numFmtId="49" fontId="11" fillId="0" borderId="0" xfId="51" applyNumberFormat="1" applyFont="1">
      <alignment/>
      <protection/>
    </xf>
    <xf numFmtId="0" fontId="11" fillId="0" borderId="0" xfId="51" applyFont="1" applyBorder="1" applyAlignment="1">
      <alignment/>
      <protection/>
    </xf>
    <xf numFmtId="49" fontId="10" fillId="0" borderId="0" xfId="51" applyNumberFormat="1" applyFont="1">
      <alignment/>
      <protection/>
    </xf>
    <xf numFmtId="49" fontId="6" fillId="0" borderId="14" xfId="51" applyNumberFormat="1" applyFont="1" applyBorder="1">
      <alignment/>
      <protection/>
    </xf>
    <xf numFmtId="49" fontId="6" fillId="0" borderId="12" xfId="51" applyNumberFormat="1" applyFont="1" applyBorder="1">
      <alignment/>
      <protection/>
    </xf>
    <xf numFmtId="191" fontId="11" fillId="0" borderId="0" xfId="51" applyNumberFormat="1" applyFont="1">
      <alignment/>
      <protection/>
    </xf>
    <xf numFmtId="49" fontId="6" fillId="0" borderId="20" xfId="51" applyNumberFormat="1" applyFont="1" applyBorder="1">
      <alignment/>
      <protection/>
    </xf>
    <xf numFmtId="191" fontId="11" fillId="0" borderId="20" xfId="51" applyNumberFormat="1" applyFont="1" applyBorder="1">
      <alignment/>
      <protection/>
    </xf>
    <xf numFmtId="49" fontId="11" fillId="0" borderId="23" xfId="51" applyNumberFormat="1" applyFont="1" applyBorder="1">
      <alignment/>
      <protection/>
    </xf>
    <xf numFmtId="0" fontId="6" fillId="0" borderId="23" xfId="51" applyFont="1" applyBorder="1" applyAlignment="1">
      <alignment/>
      <protection/>
    </xf>
    <xf numFmtId="0" fontId="6" fillId="0" borderId="23" xfId="51" applyFont="1" applyBorder="1" applyAlignment="1">
      <alignment horizontal="center"/>
      <protection/>
    </xf>
    <xf numFmtId="0" fontId="11" fillId="0" borderId="23" xfId="51" applyFont="1" applyBorder="1">
      <alignment/>
      <protection/>
    </xf>
    <xf numFmtId="43" fontId="10" fillId="0" borderId="20" xfId="43" applyFont="1" applyBorder="1" applyAlignment="1">
      <alignment/>
    </xf>
    <xf numFmtId="191" fontId="11" fillId="0" borderId="0" xfId="41" applyNumberFormat="1" applyFont="1" applyAlignment="1">
      <alignment/>
    </xf>
    <xf numFmtId="191" fontId="10" fillId="0" borderId="0" xfId="41" applyNumberFormat="1" applyFont="1" applyAlignment="1">
      <alignment/>
    </xf>
    <xf numFmtId="191" fontId="11" fillId="0" borderId="0" xfId="41" applyNumberFormat="1" applyFont="1" applyBorder="1" applyAlignment="1">
      <alignment/>
    </xf>
    <xf numFmtId="191" fontId="6" fillId="0" borderId="0" xfId="41" applyNumberFormat="1" applyFont="1" applyAlignment="1">
      <alignment/>
    </xf>
    <xf numFmtId="191" fontId="13" fillId="33" borderId="14" xfId="41" applyNumberFormat="1" applyFont="1" applyFill="1" applyBorder="1" applyAlignment="1">
      <alignment/>
    </xf>
    <xf numFmtId="191" fontId="6" fillId="0" borderId="13" xfId="41" applyNumberFormat="1" applyFont="1" applyBorder="1" applyAlignment="1">
      <alignment/>
    </xf>
    <xf numFmtId="191" fontId="6" fillId="0" borderId="14" xfId="41" applyNumberFormat="1" applyFont="1" applyBorder="1" applyAlignment="1">
      <alignment/>
    </xf>
    <xf numFmtId="191" fontId="6" fillId="0" borderId="20" xfId="41" applyNumberFormat="1" applyFont="1" applyBorder="1" applyAlignment="1">
      <alignment/>
    </xf>
    <xf numFmtId="191" fontId="6" fillId="0" borderId="12" xfId="41" applyNumberFormat="1" applyFont="1" applyBorder="1" applyAlignment="1">
      <alignment/>
    </xf>
    <xf numFmtId="191" fontId="11" fillId="0" borderId="0" xfId="42" applyNumberFormat="1" applyFont="1" applyAlignment="1">
      <alignment/>
    </xf>
    <xf numFmtId="191" fontId="10" fillId="0" borderId="0" xfId="42" applyNumberFormat="1" applyFont="1" applyAlignment="1">
      <alignment/>
    </xf>
    <xf numFmtId="191" fontId="11" fillId="0" borderId="0" xfId="42" applyNumberFormat="1" applyFont="1" applyBorder="1" applyAlignment="1">
      <alignment/>
    </xf>
    <xf numFmtId="191" fontId="6" fillId="0" borderId="20" xfId="42" applyNumberFormat="1" applyFont="1" applyBorder="1" applyAlignment="1">
      <alignment/>
    </xf>
    <xf numFmtId="191" fontId="6" fillId="0" borderId="0" xfId="42" applyNumberFormat="1" applyFont="1" applyAlignment="1">
      <alignment/>
    </xf>
    <xf numFmtId="191" fontId="13" fillId="33" borderId="14" xfId="42" applyNumberFormat="1" applyFont="1" applyFill="1" applyBorder="1" applyAlignment="1">
      <alignment/>
    </xf>
    <xf numFmtId="191" fontId="6" fillId="0" borderId="13" xfId="42" applyNumberFormat="1" applyFont="1" applyBorder="1" applyAlignment="1">
      <alignment/>
    </xf>
    <xf numFmtId="191" fontId="6" fillId="0" borderId="14" xfId="42" applyNumberFormat="1" applyFont="1" applyBorder="1" applyAlignment="1">
      <alignment/>
    </xf>
    <xf numFmtId="191" fontId="6" fillId="0" borderId="12" xfId="42" applyNumberFormat="1" applyFont="1" applyBorder="1" applyAlignment="1">
      <alignment/>
    </xf>
    <xf numFmtId="0" fontId="11" fillId="0" borderId="0" xfId="51" applyFont="1" applyBorder="1">
      <alignment/>
      <protection/>
    </xf>
    <xf numFmtId="43" fontId="51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" fillId="0" borderId="0" xfId="52" applyFont="1" applyAlignment="1">
      <alignment horizont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14" xfId="51" applyFont="1" applyBorder="1" applyAlignment="1">
      <alignment horizontal="center" vertical="center"/>
      <protection/>
    </xf>
    <xf numFmtId="0" fontId="10" fillId="0" borderId="0" xfId="51" applyFont="1" applyAlignment="1">
      <alignment horizontal="center"/>
      <protection/>
    </xf>
    <xf numFmtId="0" fontId="10" fillId="0" borderId="25" xfId="51" applyFont="1" applyBorder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เครื่องหมายจุลภาค_งบการเงินประจำเดือน55" xfId="43"/>
    <cellStyle name="เครื่องหมายจุลภาค_รายงานการ..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_งบการเงินประจำเดือน55" xfId="51"/>
    <cellStyle name="ปกติ_รายงานการ..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63" sqref="C63"/>
    </sheetView>
  </sheetViews>
  <sheetFormatPr defaultColWidth="9.140625" defaultRowHeight="15"/>
  <cols>
    <col min="1" max="2" width="9.00390625" style="1" customWidth="1"/>
    <col min="3" max="3" width="38.7109375" style="1" customWidth="1"/>
    <col min="4" max="4" width="9.00390625" style="2" customWidth="1"/>
    <col min="5" max="5" width="9.140625" style="1" customWidth="1"/>
    <col min="6" max="6" width="18.140625" style="3" customWidth="1"/>
    <col min="7" max="16384" width="9.00390625" style="1" customWidth="1"/>
  </cols>
  <sheetData>
    <row r="1" spans="1:6" ht="23.25">
      <c r="A1" s="137" t="s">
        <v>0</v>
      </c>
      <c r="B1" s="137"/>
      <c r="C1" s="137"/>
      <c r="D1" s="137"/>
      <c r="E1" s="137"/>
      <c r="F1" s="137"/>
    </row>
    <row r="2" spans="1:6" ht="23.25">
      <c r="A2" s="137" t="s">
        <v>1</v>
      </c>
      <c r="B2" s="137"/>
      <c r="C2" s="137"/>
      <c r="D2" s="137"/>
      <c r="E2" s="137"/>
      <c r="F2" s="137"/>
    </row>
    <row r="3" spans="1:6" ht="23.25">
      <c r="A3" s="137" t="s">
        <v>2</v>
      </c>
      <c r="B3" s="137"/>
      <c r="C3" s="137"/>
      <c r="D3" s="137"/>
      <c r="E3" s="137"/>
      <c r="F3" s="137"/>
    </row>
    <row r="5" ht="23.25">
      <c r="D5" s="5" t="s">
        <v>3</v>
      </c>
    </row>
    <row r="6" spans="1:6" ht="24" thickBot="1">
      <c r="A6" s="4" t="s">
        <v>4</v>
      </c>
      <c r="D6" s="2">
        <v>2</v>
      </c>
      <c r="F6" s="22">
        <v>9613325</v>
      </c>
    </row>
    <row r="7" ht="24" thickTop="1">
      <c r="A7" s="4" t="s">
        <v>5</v>
      </c>
    </row>
    <row r="8" ht="23.25">
      <c r="B8" s="4" t="s">
        <v>6</v>
      </c>
    </row>
    <row r="9" spans="3:6" ht="23.25">
      <c r="C9" s="1" t="s">
        <v>7</v>
      </c>
      <c r="D9" s="2">
        <v>3</v>
      </c>
      <c r="F9" s="3">
        <v>22775094.94</v>
      </c>
    </row>
    <row r="10" ht="23.25">
      <c r="C10" s="1" t="s">
        <v>8</v>
      </c>
    </row>
    <row r="11" ht="23.25">
      <c r="C11" s="1" t="s">
        <v>9</v>
      </c>
    </row>
    <row r="12" spans="3:6" ht="23.25">
      <c r="C12" s="1" t="s">
        <v>10</v>
      </c>
      <c r="F12" s="3">
        <v>0</v>
      </c>
    </row>
    <row r="13" spans="3:6" ht="23.25">
      <c r="C13" s="1" t="s">
        <v>213</v>
      </c>
      <c r="D13" s="2">
        <v>4</v>
      </c>
      <c r="F13" s="3">
        <v>7826</v>
      </c>
    </row>
    <row r="14" spans="3:6" ht="23.25">
      <c r="C14" s="1" t="s">
        <v>12</v>
      </c>
      <c r="D14" s="2">
        <v>5</v>
      </c>
      <c r="F14" s="3">
        <v>1221</v>
      </c>
    </row>
    <row r="15" spans="3:6" ht="23.25">
      <c r="C15" s="1" t="s">
        <v>13</v>
      </c>
      <c r="F15" s="3">
        <v>0</v>
      </c>
    </row>
    <row r="16" spans="3:6" ht="23.25">
      <c r="C16" s="1" t="s">
        <v>14</v>
      </c>
      <c r="F16" s="3">
        <v>238000</v>
      </c>
    </row>
    <row r="17" ht="23.25">
      <c r="C17" s="1" t="s">
        <v>23</v>
      </c>
    </row>
    <row r="18" ht="23.25">
      <c r="C18" s="1" t="s">
        <v>15</v>
      </c>
    </row>
    <row r="19" ht="23.25">
      <c r="C19" s="1" t="s">
        <v>16</v>
      </c>
    </row>
    <row r="20" spans="3:6" ht="23.25">
      <c r="C20" s="4" t="s">
        <v>17</v>
      </c>
      <c r="D20" s="1"/>
      <c r="F20" s="6">
        <f>SUM(F9:F19)</f>
        <v>23022141.94</v>
      </c>
    </row>
    <row r="21" spans="2:6" ht="23.25">
      <c r="B21" s="4" t="s">
        <v>18</v>
      </c>
      <c r="D21" s="1"/>
      <c r="F21" s="1"/>
    </row>
    <row r="22" spans="2:6" ht="23.25">
      <c r="B22" s="4"/>
      <c r="C22" s="1" t="s">
        <v>24</v>
      </c>
      <c r="D22" s="1"/>
      <c r="F22" s="3">
        <v>0</v>
      </c>
    </row>
    <row r="23" spans="2:6" ht="23.25">
      <c r="B23" s="4"/>
      <c r="C23" s="1" t="s">
        <v>25</v>
      </c>
      <c r="D23" s="1"/>
      <c r="F23" s="3">
        <v>0</v>
      </c>
    </row>
    <row r="24" spans="3:6" ht="23.25">
      <c r="C24" s="1" t="s">
        <v>19</v>
      </c>
      <c r="D24" s="1"/>
      <c r="F24" s="3">
        <v>0</v>
      </c>
    </row>
    <row r="25" spans="3:6" ht="23.25">
      <c r="C25" s="4" t="s">
        <v>20</v>
      </c>
      <c r="D25" s="1"/>
      <c r="F25" s="6">
        <f>SUM(F24)</f>
        <v>0</v>
      </c>
    </row>
    <row r="26" spans="1:6" ht="24" thickBot="1">
      <c r="A26" s="4" t="s">
        <v>21</v>
      </c>
      <c r="D26" s="1"/>
      <c r="F26" s="22">
        <f>F25+F20</f>
        <v>23022141.94</v>
      </c>
    </row>
    <row r="27" ht="24" thickTop="1"/>
    <row r="28" spans="1:6" ht="23.25">
      <c r="A28" s="1" t="s">
        <v>22</v>
      </c>
      <c r="D28" s="1"/>
      <c r="F28" s="1"/>
    </row>
    <row r="36" spans="1:6" ht="23.25">
      <c r="A36" s="137" t="s">
        <v>0</v>
      </c>
      <c r="B36" s="137"/>
      <c r="C36" s="137"/>
      <c r="D36" s="137"/>
      <c r="E36" s="137"/>
      <c r="F36" s="137"/>
    </row>
    <row r="37" spans="1:6" ht="23.25">
      <c r="A37" s="137" t="s">
        <v>1</v>
      </c>
      <c r="B37" s="137"/>
      <c r="C37" s="137"/>
      <c r="D37" s="137"/>
      <c r="E37" s="137"/>
      <c r="F37" s="137"/>
    </row>
    <row r="38" spans="1:6" ht="23.25">
      <c r="A38" s="137" t="s">
        <v>2</v>
      </c>
      <c r="B38" s="137"/>
      <c r="C38" s="137"/>
      <c r="D38" s="137"/>
      <c r="E38" s="137"/>
      <c r="F38" s="137"/>
    </row>
    <row r="40" ht="23.25">
      <c r="D40" s="5" t="s">
        <v>3</v>
      </c>
    </row>
    <row r="41" spans="1:6" ht="24" thickBot="1">
      <c r="A41" s="4" t="s">
        <v>26</v>
      </c>
      <c r="D41" s="2">
        <v>2</v>
      </c>
      <c r="F41" s="22">
        <v>9613325</v>
      </c>
    </row>
    <row r="42" ht="24" thickTop="1">
      <c r="A42" s="4" t="s">
        <v>27</v>
      </c>
    </row>
    <row r="43" ht="23.25">
      <c r="B43" s="4" t="s">
        <v>28</v>
      </c>
    </row>
    <row r="44" spans="3:6" ht="23.25">
      <c r="C44" s="1" t="s">
        <v>29</v>
      </c>
      <c r="D44" s="2">
        <v>6</v>
      </c>
      <c r="F44" s="3">
        <v>2265101</v>
      </c>
    </row>
    <row r="45" spans="3:6" ht="23.25">
      <c r="C45" s="1" t="s">
        <v>30</v>
      </c>
      <c r="F45" s="3">
        <v>0</v>
      </c>
    </row>
    <row r="46" spans="3:6" ht="23.25">
      <c r="C46" s="1" t="s">
        <v>31</v>
      </c>
      <c r="F46" s="3">
        <v>0</v>
      </c>
    </row>
    <row r="47" spans="3:6" ht="23.25">
      <c r="C47" s="1" t="s">
        <v>32</v>
      </c>
      <c r="D47" s="2">
        <v>7</v>
      </c>
      <c r="F47" s="3">
        <v>1110537.51</v>
      </c>
    </row>
    <row r="48" spans="3:6" ht="23.25">
      <c r="C48" s="1" t="s">
        <v>33</v>
      </c>
      <c r="F48" s="3">
        <v>0</v>
      </c>
    </row>
    <row r="49" spans="3:6" ht="23.25">
      <c r="C49" s="4" t="s">
        <v>34</v>
      </c>
      <c r="F49" s="6">
        <f>SUM(F44:F48)</f>
        <v>3375638.51</v>
      </c>
    </row>
    <row r="50" ht="23.25">
      <c r="B50" s="4" t="s">
        <v>35</v>
      </c>
    </row>
    <row r="51" spans="3:6" ht="23.25">
      <c r="C51" s="1" t="s">
        <v>36</v>
      </c>
      <c r="F51" s="3">
        <v>0</v>
      </c>
    </row>
    <row r="52" spans="3:6" ht="23.25">
      <c r="C52" s="1" t="s">
        <v>37</v>
      </c>
      <c r="F52" s="3">
        <v>0</v>
      </c>
    </row>
    <row r="53" spans="2:6" ht="23.25">
      <c r="B53" s="4" t="s">
        <v>38</v>
      </c>
      <c r="F53" s="3">
        <f>SUM(F51:F52)</f>
        <v>0</v>
      </c>
    </row>
    <row r="54" spans="2:6" ht="23.25">
      <c r="B54" s="4" t="s">
        <v>39</v>
      </c>
      <c r="F54" s="6">
        <f>F53+F49</f>
        <v>3375638.51</v>
      </c>
    </row>
    <row r="55" spans="3:6" ht="23.25">
      <c r="C55" s="4"/>
      <c r="D55" s="1"/>
      <c r="F55" s="8"/>
    </row>
    <row r="56" spans="1:6" ht="23.25">
      <c r="A56" s="4" t="s">
        <v>40</v>
      </c>
      <c r="B56" s="4"/>
      <c r="D56" s="1"/>
      <c r="F56" s="1"/>
    </row>
    <row r="57" spans="2:6" ht="23.25">
      <c r="B57" s="1" t="s">
        <v>40</v>
      </c>
      <c r="D57" s="2">
        <v>8</v>
      </c>
      <c r="F57" s="3">
        <v>13216589.81</v>
      </c>
    </row>
    <row r="58" spans="2:6" ht="23.25">
      <c r="B58" s="1" t="s">
        <v>41</v>
      </c>
      <c r="D58" s="1"/>
      <c r="F58" s="3">
        <v>6429913.62</v>
      </c>
    </row>
    <row r="59" spans="2:6" ht="23.25">
      <c r="B59" s="4" t="s">
        <v>42</v>
      </c>
      <c r="D59" s="1"/>
      <c r="F59" s="6">
        <f>SUM(F57:F58)</f>
        <v>19646503.43</v>
      </c>
    </row>
    <row r="60" spans="1:6" ht="24" thickBot="1">
      <c r="A60" s="4" t="s">
        <v>43</v>
      </c>
      <c r="C60" s="4"/>
      <c r="D60" s="1"/>
      <c r="F60" s="42">
        <f>F54+F59</f>
        <v>23022141.939999998</v>
      </c>
    </row>
    <row r="61" spans="1:6" ht="24" thickTop="1">
      <c r="A61" s="4"/>
      <c r="D61" s="1"/>
      <c r="F61" s="7"/>
    </row>
    <row r="63" spans="1:6" ht="23.25">
      <c r="A63" s="1" t="s">
        <v>22</v>
      </c>
      <c r="D63" s="1"/>
      <c r="F63" s="1"/>
    </row>
  </sheetData>
  <sheetProtection/>
  <mergeCells count="6">
    <mergeCell ref="A1:F1"/>
    <mergeCell ref="A2:F2"/>
    <mergeCell ref="A3:F3"/>
    <mergeCell ref="A36:F36"/>
    <mergeCell ref="A37:F37"/>
    <mergeCell ref="A38:F38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25.421875" style="49" customWidth="1"/>
    <col min="2" max="2" width="7.140625" style="49" customWidth="1"/>
    <col min="3" max="4" width="12.8515625" style="49" customWidth="1"/>
    <col min="5" max="5" width="11.421875" style="49" customWidth="1"/>
    <col min="6" max="6" width="11.57421875" style="49" customWidth="1"/>
    <col min="7" max="7" width="10.8515625" style="49" customWidth="1"/>
    <col min="8" max="8" width="11.8515625" style="49" customWidth="1"/>
    <col min="9" max="9" width="12.00390625" style="49" customWidth="1"/>
    <col min="10" max="10" width="11.421875" style="49" customWidth="1"/>
    <col min="11" max="11" width="9.00390625" style="49" customWidth="1"/>
    <col min="12" max="12" width="9.28125" style="49" bestFit="1" customWidth="1"/>
    <col min="13" max="13" width="10.8515625" style="49" bestFit="1" customWidth="1"/>
    <col min="14" max="16384" width="9.00390625" style="49" customWidth="1"/>
  </cols>
  <sheetData>
    <row r="1" spans="1:12" ht="15" customHeight="1">
      <c r="A1" s="149" t="s">
        <v>223</v>
      </c>
      <c r="B1" s="149"/>
      <c r="C1" s="149"/>
      <c r="D1" s="149"/>
      <c r="E1" s="149"/>
      <c r="F1" s="149"/>
      <c r="G1" s="149"/>
      <c r="H1" s="149"/>
      <c r="I1" s="149"/>
      <c r="J1" s="149"/>
      <c r="K1" s="48"/>
      <c r="L1" s="48"/>
    </row>
    <row r="2" spans="1:12" ht="15" customHeight="1">
      <c r="A2" s="150" t="s">
        <v>224</v>
      </c>
      <c r="B2" s="50" t="s">
        <v>225</v>
      </c>
      <c r="C2" s="151" t="s">
        <v>226</v>
      </c>
      <c r="D2" s="151"/>
      <c r="E2" s="151" t="s">
        <v>227</v>
      </c>
      <c r="F2" s="151"/>
      <c r="G2" s="151" t="s">
        <v>228</v>
      </c>
      <c r="H2" s="151"/>
      <c r="I2" s="151" t="s">
        <v>229</v>
      </c>
      <c r="J2" s="151"/>
      <c r="K2" s="48"/>
      <c r="L2" s="48"/>
    </row>
    <row r="3" spans="1:12" ht="15.75" customHeight="1">
      <c r="A3" s="150"/>
      <c r="B3" s="52" t="s">
        <v>230</v>
      </c>
      <c r="C3" s="51" t="s">
        <v>231</v>
      </c>
      <c r="D3" s="51" t="s">
        <v>232</v>
      </c>
      <c r="E3" s="51" t="s">
        <v>231</v>
      </c>
      <c r="F3" s="51" t="s">
        <v>232</v>
      </c>
      <c r="G3" s="51" t="s">
        <v>231</v>
      </c>
      <c r="H3" s="51" t="s">
        <v>232</v>
      </c>
      <c r="I3" s="51" t="s">
        <v>231</v>
      </c>
      <c r="J3" s="51" t="s">
        <v>232</v>
      </c>
      <c r="K3" s="48"/>
      <c r="L3" s="48"/>
    </row>
    <row r="4" spans="1:12" ht="15.75" customHeight="1">
      <c r="A4" s="53" t="s">
        <v>233</v>
      </c>
      <c r="B4" s="54" t="s">
        <v>234</v>
      </c>
      <c r="C4" s="55">
        <v>12177054.94</v>
      </c>
      <c r="D4" s="55"/>
      <c r="E4" s="55"/>
      <c r="F4" s="55"/>
      <c r="G4" s="55"/>
      <c r="H4" s="55"/>
      <c r="I4" s="55">
        <f aca="true" t="shared" si="0" ref="I4:I28">C4+E4-F4+G4-H4</f>
        <v>12177054.94</v>
      </c>
      <c r="J4" s="55"/>
      <c r="K4" s="48"/>
      <c r="L4" s="48"/>
    </row>
    <row r="5" spans="1:12" ht="15.75" customHeight="1">
      <c r="A5" s="53" t="s">
        <v>235</v>
      </c>
      <c r="B5" s="54" t="s">
        <v>234</v>
      </c>
      <c r="C5" s="55">
        <v>559551.7</v>
      </c>
      <c r="D5" s="55"/>
      <c r="E5" s="55"/>
      <c r="F5" s="55"/>
      <c r="G5" s="55"/>
      <c r="H5" s="55"/>
      <c r="I5" s="55">
        <f t="shared" si="0"/>
        <v>559551.7</v>
      </c>
      <c r="J5" s="55"/>
      <c r="K5" s="48"/>
      <c r="L5" s="48"/>
    </row>
    <row r="6" spans="1:12" ht="15.75" customHeight="1">
      <c r="A6" s="53" t="s">
        <v>236</v>
      </c>
      <c r="B6" s="54" t="s">
        <v>237</v>
      </c>
      <c r="C6" s="55">
        <v>39724.12</v>
      </c>
      <c r="D6" s="55"/>
      <c r="E6" s="55"/>
      <c r="F6" s="55"/>
      <c r="G6" s="55"/>
      <c r="H6" s="55"/>
      <c r="I6" s="55">
        <f t="shared" si="0"/>
        <v>39724.12</v>
      </c>
      <c r="J6" s="55"/>
      <c r="K6" s="48"/>
      <c r="L6" s="48"/>
    </row>
    <row r="7" spans="1:12" ht="16.5" customHeight="1">
      <c r="A7" s="53" t="s">
        <v>238</v>
      </c>
      <c r="B7" s="54" t="s">
        <v>239</v>
      </c>
      <c r="C7" s="55">
        <v>3071928.32</v>
      </c>
      <c r="D7" s="55"/>
      <c r="E7" s="55"/>
      <c r="F7" s="55"/>
      <c r="G7" s="55"/>
      <c r="H7" s="55"/>
      <c r="I7" s="55">
        <f t="shared" si="0"/>
        <v>3071928.32</v>
      </c>
      <c r="J7" s="55"/>
      <c r="K7" s="48"/>
      <c r="L7" s="48"/>
    </row>
    <row r="8" spans="1:12" ht="16.5" customHeight="1">
      <c r="A8" s="53" t="s">
        <v>240</v>
      </c>
      <c r="B8" s="54" t="s">
        <v>239</v>
      </c>
      <c r="C8" s="55">
        <v>4926835.86</v>
      </c>
      <c r="D8" s="55"/>
      <c r="E8" s="55"/>
      <c r="F8" s="55"/>
      <c r="G8" s="55"/>
      <c r="H8" s="55"/>
      <c r="I8" s="55">
        <f t="shared" si="0"/>
        <v>4926835.86</v>
      </c>
      <c r="J8" s="55"/>
      <c r="K8" s="48"/>
      <c r="L8" s="48"/>
    </row>
    <row r="9" spans="1:12" ht="16.5" customHeight="1">
      <c r="A9" s="53" t="s">
        <v>241</v>
      </c>
      <c r="B9" s="54" t="s">
        <v>239</v>
      </c>
      <c r="C9" s="55">
        <v>2000000</v>
      </c>
      <c r="D9" s="55"/>
      <c r="E9" s="55"/>
      <c r="F9" s="55"/>
      <c r="G9" s="55"/>
      <c r="H9" s="55"/>
      <c r="I9" s="55">
        <f t="shared" si="0"/>
        <v>2000000</v>
      </c>
      <c r="J9" s="55"/>
      <c r="K9" s="48"/>
      <c r="L9" s="48"/>
    </row>
    <row r="10" spans="1:12" ht="16.5" customHeight="1">
      <c r="A10" s="53" t="s">
        <v>11</v>
      </c>
      <c r="B10" s="54"/>
      <c r="C10" s="55"/>
      <c r="D10" s="55"/>
      <c r="E10" s="55">
        <v>7826</v>
      </c>
      <c r="F10" s="55"/>
      <c r="G10" s="55"/>
      <c r="H10" s="55"/>
      <c r="I10" s="55">
        <f t="shared" si="0"/>
        <v>7826</v>
      </c>
      <c r="J10" s="55"/>
      <c r="K10" s="48"/>
      <c r="L10" s="48"/>
    </row>
    <row r="11" spans="1:12" ht="14.25" customHeight="1">
      <c r="A11" s="53" t="s">
        <v>91</v>
      </c>
      <c r="B11" s="54" t="s">
        <v>242</v>
      </c>
      <c r="C11" s="55">
        <v>1434.68</v>
      </c>
      <c r="D11" s="55"/>
      <c r="E11" s="55"/>
      <c r="F11" s="55">
        <v>213.68</v>
      </c>
      <c r="G11" s="55"/>
      <c r="H11" s="55"/>
      <c r="I11" s="55">
        <f t="shared" si="0"/>
        <v>1221</v>
      </c>
      <c r="J11" s="55"/>
      <c r="K11" s="48"/>
      <c r="L11" s="48"/>
    </row>
    <row r="12" spans="1:12" ht="14.25" customHeight="1">
      <c r="A12" s="53" t="s">
        <v>243</v>
      </c>
      <c r="B12" s="54" t="s">
        <v>244</v>
      </c>
      <c r="C12" s="55">
        <v>238000</v>
      </c>
      <c r="D12" s="55"/>
      <c r="E12" s="55"/>
      <c r="F12" s="55"/>
      <c r="G12" s="55"/>
      <c r="H12" s="55"/>
      <c r="I12" s="55">
        <f t="shared" si="0"/>
        <v>238000</v>
      </c>
      <c r="J12" s="55"/>
      <c r="K12" s="48"/>
      <c r="L12" s="48"/>
    </row>
    <row r="13" spans="1:12" ht="15.75" customHeight="1">
      <c r="A13" s="53" t="s">
        <v>128</v>
      </c>
      <c r="B13" s="54" t="s">
        <v>245</v>
      </c>
      <c r="C13" s="55">
        <v>263278</v>
      </c>
      <c r="D13" s="55"/>
      <c r="E13" s="55"/>
      <c r="F13" s="55"/>
      <c r="G13" s="55"/>
      <c r="H13" s="55">
        <f aca="true" t="shared" si="1" ref="H13:H29">C13+E13-F13</f>
        <v>263278</v>
      </c>
      <c r="I13" s="55">
        <f t="shared" si="0"/>
        <v>0</v>
      </c>
      <c r="J13" s="55"/>
      <c r="K13" s="48"/>
      <c r="L13" s="48"/>
    </row>
    <row r="14" spans="1:12" ht="14.25" customHeight="1">
      <c r="A14" s="53" t="s">
        <v>246</v>
      </c>
      <c r="B14" s="54" t="s">
        <v>245</v>
      </c>
      <c r="C14" s="55">
        <v>3211572</v>
      </c>
      <c r="D14" s="55"/>
      <c r="E14" s="55">
        <v>62500</v>
      </c>
      <c r="F14" s="55"/>
      <c r="G14" s="55"/>
      <c r="H14" s="55">
        <f t="shared" si="1"/>
        <v>3274072</v>
      </c>
      <c r="I14" s="55"/>
      <c r="J14" s="55"/>
      <c r="K14" s="48"/>
      <c r="L14" s="48"/>
    </row>
    <row r="15" spans="1:12" ht="17.25" customHeight="1">
      <c r="A15" s="53" t="s">
        <v>247</v>
      </c>
      <c r="B15" s="54" t="s">
        <v>248</v>
      </c>
      <c r="C15" s="55">
        <v>1896960</v>
      </c>
      <c r="D15" s="55"/>
      <c r="E15" s="55"/>
      <c r="F15" s="55"/>
      <c r="G15" s="55"/>
      <c r="H15" s="55">
        <f t="shared" si="1"/>
        <v>1896960</v>
      </c>
      <c r="I15" s="55">
        <f t="shared" si="0"/>
        <v>0</v>
      </c>
      <c r="J15" s="55"/>
      <c r="K15" s="48"/>
      <c r="L15" s="48"/>
    </row>
    <row r="16" spans="1:12" ht="17.25" customHeight="1">
      <c r="A16" s="53" t="s">
        <v>132</v>
      </c>
      <c r="B16" s="54" t="s">
        <v>249</v>
      </c>
      <c r="C16" s="55">
        <v>3588870.85</v>
      </c>
      <c r="D16" s="55"/>
      <c r="E16" s="55"/>
      <c r="F16" s="55"/>
      <c r="G16" s="55"/>
      <c r="H16" s="55">
        <f t="shared" si="1"/>
        <v>3588870.85</v>
      </c>
      <c r="I16" s="55">
        <f t="shared" si="0"/>
        <v>0</v>
      </c>
      <c r="J16" s="55"/>
      <c r="K16" s="48"/>
      <c r="L16" s="48"/>
    </row>
    <row r="17" spans="1:12" ht="15.75" customHeight="1">
      <c r="A17" s="53" t="s">
        <v>250</v>
      </c>
      <c r="B17" s="54" t="s">
        <v>249</v>
      </c>
      <c r="C17" s="55">
        <v>334609</v>
      </c>
      <c r="D17" s="55"/>
      <c r="E17" s="55">
        <v>0</v>
      </c>
      <c r="F17" s="55"/>
      <c r="G17" s="55"/>
      <c r="H17" s="55">
        <f t="shared" si="1"/>
        <v>334609</v>
      </c>
      <c r="I17" s="55">
        <f t="shared" si="0"/>
        <v>0</v>
      </c>
      <c r="J17" s="55"/>
      <c r="K17" s="48"/>
      <c r="L17" s="48"/>
    </row>
    <row r="18" spans="1:12" ht="15.75" customHeight="1">
      <c r="A18" s="53" t="s">
        <v>103</v>
      </c>
      <c r="B18" s="54" t="s">
        <v>251</v>
      </c>
      <c r="C18" s="55">
        <v>258800</v>
      </c>
      <c r="D18" s="55"/>
      <c r="E18" s="55">
        <v>294756</v>
      </c>
      <c r="F18" s="55"/>
      <c r="G18" s="55"/>
      <c r="H18" s="55">
        <f t="shared" si="1"/>
        <v>553556</v>
      </c>
      <c r="I18" s="55">
        <f t="shared" si="0"/>
        <v>0</v>
      </c>
      <c r="J18" s="55"/>
      <c r="K18" s="48"/>
      <c r="L18" s="48"/>
    </row>
    <row r="19" spans="1:12" ht="17.25" customHeight="1">
      <c r="A19" s="53" t="s">
        <v>114</v>
      </c>
      <c r="B19" s="54" t="s">
        <v>252</v>
      </c>
      <c r="C19" s="55">
        <v>1312367.4</v>
      </c>
      <c r="D19" s="55"/>
      <c r="E19" s="55">
        <v>22200</v>
      </c>
      <c r="F19" s="55"/>
      <c r="G19" s="55"/>
      <c r="H19" s="55">
        <f t="shared" si="1"/>
        <v>1334567.4</v>
      </c>
      <c r="I19" s="55">
        <f t="shared" si="0"/>
        <v>0</v>
      </c>
      <c r="J19" s="55"/>
      <c r="K19" s="48"/>
      <c r="L19" s="48"/>
    </row>
    <row r="20" spans="1:12" ht="17.25" customHeight="1">
      <c r="A20" s="53" t="s">
        <v>253</v>
      </c>
      <c r="B20" s="54" t="s">
        <v>252</v>
      </c>
      <c r="C20" s="55"/>
      <c r="D20" s="55"/>
      <c r="E20" s="55">
        <v>37000</v>
      </c>
      <c r="F20" s="55"/>
      <c r="G20" s="55"/>
      <c r="H20" s="55">
        <f t="shared" si="1"/>
        <v>37000</v>
      </c>
      <c r="I20" s="55"/>
      <c r="J20" s="55"/>
      <c r="K20" s="48"/>
      <c r="L20" s="48"/>
    </row>
    <row r="21" spans="1:12" ht="15" customHeight="1">
      <c r="A21" s="53" t="s">
        <v>254</v>
      </c>
      <c r="B21" s="54" t="s">
        <v>255</v>
      </c>
      <c r="C21" s="55">
        <v>549096.81</v>
      </c>
      <c r="D21" s="55"/>
      <c r="E21" s="55"/>
      <c r="F21" s="55"/>
      <c r="G21" s="55"/>
      <c r="H21" s="55">
        <f t="shared" si="1"/>
        <v>549096.81</v>
      </c>
      <c r="I21" s="55">
        <f t="shared" si="0"/>
        <v>0</v>
      </c>
      <c r="J21" s="55"/>
      <c r="K21" s="48"/>
      <c r="L21" s="48"/>
    </row>
    <row r="22" spans="1:12" ht="15.75" customHeight="1">
      <c r="A22" s="53" t="s">
        <v>256</v>
      </c>
      <c r="B22" s="54" t="s">
        <v>257</v>
      </c>
      <c r="C22" s="55">
        <v>193874.89</v>
      </c>
      <c r="D22" s="55"/>
      <c r="E22" s="55"/>
      <c r="F22" s="55"/>
      <c r="G22" s="55"/>
      <c r="H22" s="55">
        <f t="shared" si="1"/>
        <v>193874.89</v>
      </c>
      <c r="I22" s="55">
        <f t="shared" si="0"/>
        <v>0</v>
      </c>
      <c r="J22" s="55"/>
      <c r="K22" s="48"/>
      <c r="L22" s="48"/>
    </row>
    <row r="23" spans="1:12" ht="15.75" customHeight="1">
      <c r="A23" s="53" t="s">
        <v>258</v>
      </c>
      <c r="B23" s="54" t="s">
        <v>259</v>
      </c>
      <c r="C23" s="55">
        <v>1356132</v>
      </c>
      <c r="D23" s="55"/>
      <c r="E23" s="55"/>
      <c r="F23" s="55"/>
      <c r="G23" s="55"/>
      <c r="H23" s="55">
        <f t="shared" si="1"/>
        <v>1356132</v>
      </c>
      <c r="I23" s="55">
        <f t="shared" si="0"/>
        <v>0</v>
      </c>
      <c r="J23" s="55"/>
      <c r="K23" s="48"/>
      <c r="L23" s="48"/>
    </row>
    <row r="24" spans="1:12" ht="15.75" customHeight="1">
      <c r="A24" s="53" t="s">
        <v>260</v>
      </c>
      <c r="B24" s="54" t="s">
        <v>259</v>
      </c>
      <c r="C24" s="55">
        <v>35700</v>
      </c>
      <c r="D24" s="55"/>
      <c r="E24" s="55"/>
      <c r="F24" s="55"/>
      <c r="G24" s="55"/>
      <c r="H24" s="55">
        <f t="shared" si="1"/>
        <v>35700</v>
      </c>
      <c r="I24" s="55">
        <f>C24+E24-F24+G24-H24</f>
        <v>0</v>
      </c>
      <c r="J24" s="55"/>
      <c r="K24" s="48" t="s">
        <v>261</v>
      </c>
      <c r="L24" s="56">
        <f>G32</f>
        <v>17220410.5</v>
      </c>
    </row>
    <row r="25" spans="1:12" ht="15" customHeight="1">
      <c r="A25" s="53" t="s">
        <v>262</v>
      </c>
      <c r="B25" s="54" t="s">
        <v>263</v>
      </c>
      <c r="C25" s="55">
        <v>385491.09</v>
      </c>
      <c r="D25" s="55"/>
      <c r="E25" s="55"/>
      <c r="F25" s="55"/>
      <c r="G25" s="55"/>
      <c r="H25" s="55">
        <f t="shared" si="1"/>
        <v>385491.09</v>
      </c>
      <c r="I25" s="55">
        <f>C25+E25-F25+G25-H25</f>
        <v>0</v>
      </c>
      <c r="J25" s="55"/>
      <c r="K25" s="48" t="s">
        <v>264</v>
      </c>
      <c r="L25" s="56">
        <f>H13+H15+H16+H18+H19+H21+H22+H25+H27+H29+H23</f>
        <v>13263622.040000001</v>
      </c>
    </row>
    <row r="26" spans="1:12" ht="15" customHeight="1">
      <c r="A26" s="53" t="s">
        <v>265</v>
      </c>
      <c r="B26" s="54" t="s">
        <v>263</v>
      </c>
      <c r="C26" s="55"/>
      <c r="D26" s="55"/>
      <c r="E26" s="55">
        <v>415000</v>
      </c>
      <c r="F26" s="55"/>
      <c r="G26" s="55"/>
      <c r="H26" s="55">
        <f t="shared" si="1"/>
        <v>415000</v>
      </c>
      <c r="I26" s="55"/>
      <c r="J26" s="55"/>
      <c r="K26" s="48"/>
      <c r="L26" s="56"/>
    </row>
    <row r="27" spans="1:12" ht="15.75" customHeight="1">
      <c r="A27" s="53" t="s">
        <v>122</v>
      </c>
      <c r="B27" s="54" t="s">
        <v>266</v>
      </c>
      <c r="C27" s="55">
        <v>2345333</v>
      </c>
      <c r="D27" s="55"/>
      <c r="E27" s="55">
        <v>780462</v>
      </c>
      <c r="F27" s="55"/>
      <c r="G27" s="55"/>
      <c r="H27" s="55">
        <f t="shared" si="1"/>
        <v>3125795</v>
      </c>
      <c r="I27" s="55">
        <f t="shared" si="0"/>
        <v>0</v>
      </c>
      <c r="J27" s="55"/>
      <c r="K27" s="48" t="s">
        <v>267</v>
      </c>
      <c r="L27" s="56">
        <f>L24-L25</f>
        <v>3956788.459999999</v>
      </c>
    </row>
    <row r="28" spans="1:12" ht="14.25" customHeight="1">
      <c r="A28" s="53" t="s">
        <v>268</v>
      </c>
      <c r="B28" s="54" t="s">
        <v>266</v>
      </c>
      <c r="C28" s="55">
        <v>20000</v>
      </c>
      <c r="D28" s="55"/>
      <c r="E28" s="55">
        <v>617233</v>
      </c>
      <c r="F28" s="55"/>
      <c r="G28" s="55"/>
      <c r="H28" s="55">
        <f t="shared" si="1"/>
        <v>637233</v>
      </c>
      <c r="I28" s="55">
        <f t="shared" si="0"/>
        <v>0</v>
      </c>
      <c r="J28" s="55"/>
      <c r="K28" s="48"/>
      <c r="L28" s="56"/>
    </row>
    <row r="29" spans="1:13" ht="15" customHeight="1">
      <c r="A29" s="53" t="s">
        <v>119</v>
      </c>
      <c r="B29" s="54" t="s">
        <v>269</v>
      </c>
      <c r="C29" s="55">
        <v>0</v>
      </c>
      <c r="D29" s="55"/>
      <c r="E29" s="55">
        <v>16000</v>
      </c>
      <c r="F29" s="55"/>
      <c r="G29" s="55"/>
      <c r="H29" s="55">
        <f t="shared" si="1"/>
        <v>16000</v>
      </c>
      <c r="I29" s="55">
        <f>C29+E29-F29+G29-H29</f>
        <v>0</v>
      </c>
      <c r="J29" s="55"/>
      <c r="K29" s="48" t="s">
        <v>270</v>
      </c>
      <c r="L29" s="56">
        <f>L27*25/100</f>
        <v>989197.1149999998</v>
      </c>
      <c r="M29" s="57">
        <v>989197.11</v>
      </c>
    </row>
    <row r="30" spans="1:13" ht="16.5" customHeight="1">
      <c r="A30" s="53" t="s">
        <v>40</v>
      </c>
      <c r="B30" s="54" t="s">
        <v>271</v>
      </c>
      <c r="C30" s="55"/>
      <c r="D30" s="55">
        <v>10248998.46</v>
      </c>
      <c r="E30" s="55"/>
      <c r="F30" s="55"/>
      <c r="G30" s="55"/>
      <c r="H30" s="55">
        <f>M30</f>
        <v>2967591.35</v>
      </c>
      <c r="I30" s="55"/>
      <c r="J30" s="55">
        <f aca="true" t="shared" si="2" ref="J30:J35">D30-E30+F30-G30+H30</f>
        <v>13216589.81</v>
      </c>
      <c r="K30" s="48" t="s">
        <v>272</v>
      </c>
      <c r="L30" s="56"/>
      <c r="M30" s="57">
        <v>2967591.35</v>
      </c>
    </row>
    <row r="31" spans="1:13" ht="15" customHeight="1">
      <c r="A31" s="53" t="s">
        <v>273</v>
      </c>
      <c r="B31" s="54" t="s">
        <v>274</v>
      </c>
      <c r="C31" s="55"/>
      <c r="D31" s="55">
        <v>5440716.51</v>
      </c>
      <c r="E31" s="55"/>
      <c r="F31" s="55"/>
      <c r="G31" s="55"/>
      <c r="H31" s="55">
        <f>M29</f>
        <v>989197.11</v>
      </c>
      <c r="I31" s="55"/>
      <c r="J31" s="55">
        <f t="shared" si="2"/>
        <v>6429913.62</v>
      </c>
      <c r="K31" s="48"/>
      <c r="L31" s="48"/>
      <c r="M31" s="58">
        <f>M29+M30</f>
        <v>3956788.46</v>
      </c>
    </row>
    <row r="32" spans="1:12" ht="15" customHeight="1">
      <c r="A32" s="53" t="s">
        <v>275</v>
      </c>
      <c r="B32" s="54" t="s">
        <v>276</v>
      </c>
      <c r="C32" s="55"/>
      <c r="D32" s="55">
        <v>17220624.18</v>
      </c>
      <c r="E32" s="55">
        <v>213.68</v>
      </c>
      <c r="F32" s="55"/>
      <c r="G32" s="55">
        <f>D32+F32-E32</f>
        <v>17220410.5</v>
      </c>
      <c r="H32" s="55"/>
      <c r="I32" s="55"/>
      <c r="J32" s="55">
        <f t="shared" si="2"/>
        <v>0</v>
      </c>
      <c r="K32" s="48"/>
      <c r="L32" s="48"/>
    </row>
    <row r="33" spans="1:12" ht="16.5" customHeight="1">
      <c r="A33" s="53" t="s">
        <v>277</v>
      </c>
      <c r="B33" s="54" t="s">
        <v>276</v>
      </c>
      <c r="C33" s="55"/>
      <c r="D33" s="55">
        <v>4725788</v>
      </c>
      <c r="E33" s="55"/>
      <c r="F33" s="55">
        <v>7826</v>
      </c>
      <c r="G33" s="55">
        <f>D33+F33-E33</f>
        <v>4733614</v>
      </c>
      <c r="H33" s="55"/>
      <c r="I33" s="55"/>
      <c r="J33" s="55">
        <f t="shared" si="2"/>
        <v>0</v>
      </c>
      <c r="K33" s="48"/>
      <c r="L33" s="48"/>
    </row>
    <row r="34" spans="1:12" ht="15" customHeight="1">
      <c r="A34" s="53" t="s">
        <v>278</v>
      </c>
      <c r="B34" s="54" t="s">
        <v>279</v>
      </c>
      <c r="C34" s="55"/>
      <c r="D34" s="55">
        <v>1110537.51</v>
      </c>
      <c r="E34" s="55"/>
      <c r="F34" s="55"/>
      <c r="G34" s="55"/>
      <c r="H34" s="55"/>
      <c r="I34" s="55"/>
      <c r="J34" s="55">
        <f t="shared" si="2"/>
        <v>1110537.51</v>
      </c>
      <c r="K34" s="48"/>
      <c r="L34" s="48"/>
    </row>
    <row r="35" spans="1:12" ht="15.75" customHeight="1">
      <c r="A35" s="53" t="s">
        <v>280</v>
      </c>
      <c r="B35" s="54" t="s">
        <v>281</v>
      </c>
      <c r="C35" s="55"/>
      <c r="D35" s="55">
        <v>19950</v>
      </c>
      <c r="E35" s="55"/>
      <c r="F35" s="55">
        <v>2245151</v>
      </c>
      <c r="G35" s="55"/>
      <c r="H35" s="55"/>
      <c r="I35" s="55"/>
      <c r="J35" s="55">
        <f t="shared" si="2"/>
        <v>2265101</v>
      </c>
      <c r="K35" s="48"/>
      <c r="L35" s="48"/>
    </row>
    <row r="36" spans="1:12" ht="15.75" customHeight="1" thickBot="1">
      <c r="A36" s="59"/>
      <c r="B36" s="60"/>
      <c r="C36" s="61">
        <f aca="true" t="shared" si="3" ref="C36:J36">SUM(C4:C35)</f>
        <v>38766614.660000004</v>
      </c>
      <c r="D36" s="61">
        <f t="shared" si="3"/>
        <v>38766614.66</v>
      </c>
      <c r="E36" s="61">
        <f t="shared" si="3"/>
        <v>2253190.68</v>
      </c>
      <c r="F36" s="61">
        <f t="shared" si="3"/>
        <v>2253190.68</v>
      </c>
      <c r="G36" s="61">
        <f t="shared" si="3"/>
        <v>21954024.5</v>
      </c>
      <c r="H36" s="61">
        <f t="shared" si="3"/>
        <v>21954024.5</v>
      </c>
      <c r="I36" s="61">
        <f t="shared" si="3"/>
        <v>23022141.939999998</v>
      </c>
      <c r="J36" s="61">
        <f t="shared" si="3"/>
        <v>23022141.94</v>
      </c>
      <c r="K36" s="48"/>
      <c r="L36" s="56">
        <f>D36-C36</f>
        <v>0</v>
      </c>
    </row>
    <row r="37" spans="1:12" ht="18" customHeight="1" thickTop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8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8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8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8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8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8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8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8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8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8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8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8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8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8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8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8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8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8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8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</sheetData>
  <sheetProtection/>
  <mergeCells count="6">
    <mergeCell ref="A1:J1"/>
    <mergeCell ref="A2:A3"/>
    <mergeCell ref="C2:D2"/>
    <mergeCell ref="E2:F2"/>
    <mergeCell ref="G2:H2"/>
    <mergeCell ref="I2:J2"/>
  </mergeCells>
  <printOptions/>
  <pageMargins left="0.3937007874015748" right="0" top="0" bottom="0" header="0.07874015748031496" footer="0.0787401574803149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9">
      <selection activeCell="E34" sqref="E34"/>
    </sheetView>
  </sheetViews>
  <sheetFormatPr defaultColWidth="9.140625" defaultRowHeight="15"/>
  <cols>
    <col min="1" max="1" width="1.28515625" style="63" customWidth="1"/>
    <col min="2" max="2" width="32.7109375" style="63" customWidth="1"/>
    <col min="3" max="3" width="16.57421875" style="63" customWidth="1"/>
    <col min="4" max="4" width="17.140625" style="63" customWidth="1"/>
    <col min="5" max="5" width="4.7109375" style="63" customWidth="1"/>
    <col min="6" max="6" width="15.8515625" style="63" customWidth="1"/>
    <col min="7" max="7" width="0.2890625" style="63" customWidth="1"/>
    <col min="8" max="10" width="8.00390625" style="63" hidden="1" customWidth="1"/>
    <col min="11" max="16384" width="9.00390625" style="63" customWidth="1"/>
  </cols>
  <sheetData>
    <row r="1" spans="2:10" ht="21.75">
      <c r="B1" s="154" t="s">
        <v>218</v>
      </c>
      <c r="C1" s="154"/>
      <c r="D1" s="154"/>
      <c r="E1" s="154"/>
      <c r="F1" s="154"/>
      <c r="G1" s="62"/>
      <c r="H1" s="62"/>
      <c r="I1" s="62"/>
      <c r="J1" s="62"/>
    </row>
    <row r="2" spans="2:10" ht="21.75">
      <c r="B2" s="154" t="s">
        <v>318</v>
      </c>
      <c r="C2" s="154"/>
      <c r="D2" s="154"/>
      <c r="E2" s="154"/>
      <c r="F2" s="154"/>
      <c r="G2" s="62"/>
      <c r="H2" s="62"/>
      <c r="I2" s="62"/>
      <c r="J2" s="62"/>
    </row>
    <row r="3" spans="2:10" ht="21.75">
      <c r="B3" s="155" t="s">
        <v>319</v>
      </c>
      <c r="C3" s="155"/>
      <c r="D3" s="155"/>
      <c r="E3" s="155"/>
      <c r="F3" s="155"/>
      <c r="G3" s="62"/>
      <c r="H3" s="62"/>
      <c r="I3" s="62"/>
      <c r="J3" s="62"/>
    </row>
    <row r="4" spans="2:10" ht="21.75">
      <c r="B4" s="152" t="s">
        <v>283</v>
      </c>
      <c r="C4" s="152" t="s">
        <v>284</v>
      </c>
      <c r="D4" s="152" t="s">
        <v>285</v>
      </c>
      <c r="E4" s="64" t="s">
        <v>286</v>
      </c>
      <c r="F4" s="65" t="s">
        <v>287</v>
      </c>
      <c r="G4" s="62"/>
      <c r="H4" s="62"/>
      <c r="I4" s="62"/>
      <c r="J4" s="62"/>
    </row>
    <row r="5" spans="2:10" ht="21.75">
      <c r="B5" s="153"/>
      <c r="C5" s="153"/>
      <c r="D5" s="153"/>
      <c r="E5" s="66" t="s">
        <v>288</v>
      </c>
      <c r="F5" s="67" t="s">
        <v>289</v>
      </c>
      <c r="G5" s="62"/>
      <c r="H5" s="62"/>
      <c r="I5" s="62"/>
      <c r="J5" s="62"/>
    </row>
    <row r="6" spans="2:10" ht="21.75">
      <c r="B6" s="68" t="s">
        <v>282</v>
      </c>
      <c r="C6" s="69"/>
      <c r="D6" s="69"/>
      <c r="E6" s="69"/>
      <c r="F6" s="69"/>
      <c r="G6" s="62"/>
      <c r="H6" s="62"/>
      <c r="I6" s="62"/>
      <c r="J6" s="62"/>
    </row>
    <row r="7" spans="2:10" ht="21.75">
      <c r="B7" s="70" t="s">
        <v>290</v>
      </c>
      <c r="C7" s="71">
        <v>111200</v>
      </c>
      <c r="D7" s="71">
        <v>96751.94</v>
      </c>
      <c r="E7" s="72" t="s">
        <v>288</v>
      </c>
      <c r="F7" s="71">
        <f>C7-D7</f>
        <v>14448.059999999998</v>
      </c>
      <c r="G7" s="62"/>
      <c r="H7" s="62"/>
      <c r="I7" s="62"/>
      <c r="J7" s="62"/>
    </row>
    <row r="8" spans="2:10" ht="21.75">
      <c r="B8" s="70" t="s">
        <v>292</v>
      </c>
      <c r="C8" s="71">
        <v>16000</v>
      </c>
      <c r="D8" s="71">
        <v>14961</v>
      </c>
      <c r="E8" s="72" t="s">
        <v>288</v>
      </c>
      <c r="F8" s="71">
        <f>C8-D8</f>
        <v>1039</v>
      </c>
      <c r="G8" s="62"/>
      <c r="H8" s="62"/>
      <c r="I8" s="62"/>
      <c r="J8" s="62"/>
    </row>
    <row r="9" spans="2:10" ht="21.75">
      <c r="B9" s="70" t="s">
        <v>293</v>
      </c>
      <c r="C9" s="71">
        <v>146000</v>
      </c>
      <c r="D9" s="71">
        <v>212006.18</v>
      </c>
      <c r="E9" s="72" t="s">
        <v>291</v>
      </c>
      <c r="F9" s="71">
        <f>D9-C9</f>
        <v>66006.18</v>
      </c>
      <c r="G9" s="62"/>
      <c r="H9" s="62"/>
      <c r="I9" s="62"/>
      <c r="J9" s="62"/>
    </row>
    <row r="10" spans="2:10" ht="21.75">
      <c r="B10" s="70" t="s">
        <v>294</v>
      </c>
      <c r="C10" s="71">
        <v>24500</v>
      </c>
      <c r="D10" s="71">
        <v>149248</v>
      </c>
      <c r="E10" s="72" t="s">
        <v>291</v>
      </c>
      <c r="F10" s="71">
        <f>D10-C10</f>
        <v>124748</v>
      </c>
      <c r="G10" s="62"/>
      <c r="H10" s="62"/>
      <c r="I10" s="62"/>
      <c r="J10" s="62"/>
    </row>
    <row r="11" spans="2:10" ht="21.75">
      <c r="B11" s="70" t="s">
        <v>295</v>
      </c>
      <c r="C11" s="71">
        <v>0</v>
      </c>
      <c r="D11" s="71">
        <v>0</v>
      </c>
      <c r="E11" s="72"/>
      <c r="F11" s="71">
        <f>D11-C11</f>
        <v>0</v>
      </c>
      <c r="G11" s="62"/>
      <c r="H11" s="62"/>
      <c r="I11" s="62"/>
      <c r="J11" s="62"/>
    </row>
    <row r="12" spans="2:10" ht="21.75">
      <c r="B12" s="70" t="s">
        <v>296</v>
      </c>
      <c r="C12" s="71">
        <v>12584200</v>
      </c>
      <c r="D12" s="71">
        <v>13397346.06</v>
      </c>
      <c r="E12" s="72" t="s">
        <v>291</v>
      </c>
      <c r="F12" s="71">
        <f>D12-C12</f>
        <v>813146.0600000005</v>
      </c>
      <c r="G12" s="62"/>
      <c r="H12" s="62"/>
      <c r="I12" s="62"/>
      <c r="J12" s="62"/>
    </row>
    <row r="13" spans="2:10" ht="21.75">
      <c r="B13" s="70" t="s">
        <v>297</v>
      </c>
      <c r="C13" s="73">
        <v>3600000</v>
      </c>
      <c r="D13" s="73">
        <v>3350311</v>
      </c>
      <c r="E13" s="74" t="s">
        <v>288</v>
      </c>
      <c r="F13" s="71">
        <f>C13-D13</f>
        <v>249689</v>
      </c>
      <c r="G13" s="62"/>
      <c r="H13" s="62"/>
      <c r="I13" s="62"/>
      <c r="J13" s="62"/>
    </row>
    <row r="14" spans="2:10" ht="21.75">
      <c r="B14" s="70" t="s">
        <v>298</v>
      </c>
      <c r="C14" s="75">
        <f>SUM(C7:C13)</f>
        <v>16481900</v>
      </c>
      <c r="D14" s="75">
        <f>SUM(D7:D13)</f>
        <v>17220624.18</v>
      </c>
      <c r="E14" s="76" t="s">
        <v>291</v>
      </c>
      <c r="F14" s="75">
        <f>D14-C14</f>
        <v>738724.1799999997</v>
      </c>
      <c r="G14" s="62"/>
      <c r="H14" s="62"/>
      <c r="I14" s="62"/>
      <c r="J14" s="62"/>
    </row>
    <row r="15" spans="2:10" ht="21.75">
      <c r="B15" s="79" t="s">
        <v>299</v>
      </c>
      <c r="C15" s="77"/>
      <c r="D15" s="116">
        <f>D14</f>
        <v>17220624.18</v>
      </c>
      <c r="E15" s="77"/>
      <c r="F15" s="78"/>
      <c r="G15" s="62"/>
      <c r="H15" s="62"/>
      <c r="I15" s="62"/>
      <c r="J15" s="62"/>
    </row>
    <row r="16" spans="2:10" ht="21.75">
      <c r="B16" s="80"/>
      <c r="C16" s="81"/>
      <c r="D16" s="82"/>
      <c r="E16" s="77"/>
      <c r="F16" s="78"/>
      <c r="G16" s="62"/>
      <c r="H16" s="62"/>
      <c r="I16" s="62"/>
      <c r="J16" s="62"/>
    </row>
    <row r="17" spans="2:10" ht="21.75">
      <c r="B17" s="152" t="s">
        <v>283</v>
      </c>
      <c r="C17" s="152" t="s">
        <v>300</v>
      </c>
      <c r="D17" s="152" t="s">
        <v>301</v>
      </c>
      <c r="E17" s="64" t="s">
        <v>286</v>
      </c>
      <c r="F17" s="65" t="s">
        <v>287</v>
      </c>
      <c r="G17" s="62"/>
      <c r="H17" s="62"/>
      <c r="I17" s="62"/>
      <c r="J17" s="62"/>
    </row>
    <row r="18" spans="2:10" ht="21.75">
      <c r="B18" s="153"/>
      <c r="C18" s="153"/>
      <c r="D18" s="153"/>
      <c r="E18" s="66" t="s">
        <v>288</v>
      </c>
      <c r="F18" s="67" t="s">
        <v>289</v>
      </c>
      <c r="G18" s="62"/>
      <c r="H18" s="62"/>
      <c r="I18" s="62"/>
      <c r="J18" s="62"/>
    </row>
    <row r="19" spans="2:10" ht="21.75">
      <c r="B19" s="68" t="s">
        <v>302</v>
      </c>
      <c r="C19" s="69"/>
      <c r="D19" s="69"/>
      <c r="E19" s="69"/>
      <c r="F19" s="69"/>
      <c r="G19" s="62"/>
      <c r="H19" s="62"/>
      <c r="I19" s="62"/>
      <c r="J19" s="62"/>
    </row>
    <row r="20" spans="2:10" ht="21.75">
      <c r="B20" s="70" t="s">
        <v>303</v>
      </c>
      <c r="C20" s="71">
        <v>985840</v>
      </c>
      <c r="D20" s="71">
        <v>525728</v>
      </c>
      <c r="E20" s="72" t="s">
        <v>288</v>
      </c>
      <c r="F20" s="71">
        <f>C20-D20</f>
        <v>460112</v>
      </c>
      <c r="G20" s="62"/>
      <c r="H20" s="62"/>
      <c r="I20" s="62"/>
      <c r="J20" s="62"/>
    </row>
    <row r="21" spans="2:10" ht="21.75">
      <c r="B21" s="70" t="s">
        <v>304</v>
      </c>
      <c r="C21" s="71">
        <v>2052720</v>
      </c>
      <c r="D21" s="71">
        <v>1896960</v>
      </c>
      <c r="E21" s="72" t="s">
        <v>288</v>
      </c>
      <c r="F21" s="71">
        <f aca="true" t="shared" si="0" ref="F21:F30">C21-D21</f>
        <v>155760</v>
      </c>
      <c r="G21" s="62"/>
      <c r="H21" s="62"/>
      <c r="I21" s="62"/>
      <c r="J21" s="62"/>
    </row>
    <row r="22" spans="2:10" ht="21.75">
      <c r="B22" s="70" t="s">
        <v>305</v>
      </c>
      <c r="C22" s="71">
        <v>4872134</v>
      </c>
      <c r="D22" s="71">
        <v>3588870.85</v>
      </c>
      <c r="E22" s="72" t="s">
        <v>288</v>
      </c>
      <c r="F22" s="71">
        <f t="shared" si="0"/>
        <v>1283263.15</v>
      </c>
      <c r="G22" s="62"/>
      <c r="H22" s="62"/>
      <c r="I22" s="62"/>
      <c r="J22" s="62"/>
    </row>
    <row r="23" spans="2:10" ht="21.75">
      <c r="B23" s="70" t="s">
        <v>306</v>
      </c>
      <c r="C23" s="71">
        <v>563156</v>
      </c>
      <c r="D23" s="71">
        <v>258800</v>
      </c>
      <c r="E23" s="72" t="s">
        <v>288</v>
      </c>
      <c r="F23" s="71">
        <f t="shared" si="0"/>
        <v>304356</v>
      </c>
      <c r="G23" s="62"/>
      <c r="H23" s="62"/>
      <c r="I23" s="62"/>
      <c r="J23" s="62"/>
    </row>
    <row r="24" spans="2:10" ht="21.75">
      <c r="B24" s="70" t="s">
        <v>307</v>
      </c>
      <c r="C24" s="71">
        <v>2220645</v>
      </c>
      <c r="D24" s="71">
        <v>1312367.4</v>
      </c>
      <c r="E24" s="72" t="s">
        <v>288</v>
      </c>
      <c r="F24" s="71">
        <f t="shared" si="0"/>
        <v>908277.6000000001</v>
      </c>
      <c r="G24" s="62"/>
      <c r="H24" s="62"/>
      <c r="I24" s="62"/>
      <c r="J24" s="62"/>
    </row>
    <row r="25" spans="2:10" ht="21.75">
      <c r="B25" s="70" t="s">
        <v>308</v>
      </c>
      <c r="C25" s="71">
        <v>738840</v>
      </c>
      <c r="D25" s="71">
        <v>549096.81</v>
      </c>
      <c r="E25" s="72" t="s">
        <v>288</v>
      </c>
      <c r="F25" s="71">
        <f t="shared" si="0"/>
        <v>189743.18999999994</v>
      </c>
      <c r="G25" s="62"/>
      <c r="H25" s="62"/>
      <c r="I25" s="62"/>
      <c r="J25" s="62"/>
    </row>
    <row r="26" spans="2:10" ht="21.75">
      <c r="B26" s="70" t="s">
        <v>309</v>
      </c>
      <c r="C26" s="71">
        <v>289850</v>
      </c>
      <c r="D26" s="71">
        <v>193874.89</v>
      </c>
      <c r="E26" s="72" t="s">
        <v>288</v>
      </c>
      <c r="F26" s="71">
        <f t="shared" si="0"/>
        <v>95975.10999999999</v>
      </c>
      <c r="G26" s="62"/>
      <c r="H26" s="62"/>
      <c r="I26" s="62"/>
      <c r="J26" s="62"/>
    </row>
    <row r="27" spans="2:10" ht="21.75">
      <c r="B27" s="70" t="s">
        <v>310</v>
      </c>
      <c r="C27" s="71">
        <v>1155700</v>
      </c>
      <c r="D27" s="71">
        <v>1093682</v>
      </c>
      <c r="E27" s="72" t="s">
        <v>288</v>
      </c>
      <c r="F27" s="71">
        <f t="shared" si="0"/>
        <v>62018</v>
      </c>
      <c r="G27" s="62"/>
      <c r="H27" s="62"/>
      <c r="I27" s="62"/>
      <c r="J27" s="62"/>
    </row>
    <row r="28" spans="2:12" ht="21.75">
      <c r="B28" s="70" t="s">
        <v>311</v>
      </c>
      <c r="C28" s="71">
        <v>449220</v>
      </c>
      <c r="D28" s="71">
        <v>385491.09</v>
      </c>
      <c r="E28" s="72" t="s">
        <v>288</v>
      </c>
      <c r="F28" s="71">
        <f t="shared" si="0"/>
        <v>63728.909999999974</v>
      </c>
      <c r="G28" s="62"/>
      <c r="H28" s="62"/>
      <c r="I28" s="62"/>
      <c r="J28" s="62"/>
      <c r="L28" s="83" t="s">
        <v>312</v>
      </c>
    </row>
    <row r="29" spans="2:10" ht="21.75">
      <c r="B29" s="70" t="s">
        <v>313</v>
      </c>
      <c r="C29" s="71">
        <v>3128795</v>
      </c>
      <c r="D29" s="71">
        <v>2345333</v>
      </c>
      <c r="E29" s="72" t="s">
        <v>288</v>
      </c>
      <c r="F29" s="71">
        <f t="shared" si="0"/>
        <v>783462</v>
      </c>
      <c r="G29" s="62"/>
      <c r="H29" s="62"/>
      <c r="I29" s="62"/>
      <c r="J29" s="62"/>
    </row>
    <row r="30" spans="2:10" ht="21.75" customHeight="1">
      <c r="B30" s="70" t="s">
        <v>314</v>
      </c>
      <c r="C30" s="73">
        <v>25000</v>
      </c>
      <c r="D30" s="73">
        <v>0</v>
      </c>
      <c r="E30" s="74" t="s">
        <v>288</v>
      </c>
      <c r="F30" s="71">
        <f t="shared" si="0"/>
        <v>25000</v>
      </c>
      <c r="G30" s="62"/>
      <c r="H30" s="62"/>
      <c r="I30" s="62"/>
      <c r="J30" s="62"/>
    </row>
    <row r="31" spans="2:10" ht="21.75">
      <c r="B31" s="84" t="s">
        <v>315</v>
      </c>
      <c r="C31" s="75">
        <f>SUM(C20:C30)</f>
        <v>16481900</v>
      </c>
      <c r="D31" s="75">
        <f>SUM(D20:D30)</f>
        <v>12150204.04</v>
      </c>
      <c r="E31" s="76" t="s">
        <v>288</v>
      </c>
      <c r="F31" s="75">
        <f>F20+F21+F22+F23+F24+F25+F26+F27+F28+F29+F30</f>
        <v>4331695.96</v>
      </c>
      <c r="G31" s="62"/>
      <c r="H31" s="62"/>
      <c r="I31" s="62"/>
      <c r="J31" s="62"/>
    </row>
    <row r="32" spans="2:10" ht="18.75" customHeight="1">
      <c r="B32" s="85" t="s">
        <v>316</v>
      </c>
      <c r="C32" s="86"/>
      <c r="D32" s="116">
        <f>D31</f>
        <v>12150204.04</v>
      </c>
      <c r="E32" s="86"/>
      <c r="F32" s="86"/>
      <c r="G32" s="87"/>
      <c r="H32" s="87"/>
      <c r="I32" s="87"/>
      <c r="J32" s="87"/>
    </row>
    <row r="33" spans="2:10" ht="21" customHeight="1" thickBot="1">
      <c r="B33" s="85" t="s">
        <v>317</v>
      </c>
      <c r="C33" s="86"/>
      <c r="D33" s="88">
        <f>D15-D32</f>
        <v>5070420.140000001</v>
      </c>
      <c r="E33" s="86"/>
      <c r="F33" s="86"/>
      <c r="G33" s="89"/>
      <c r="H33" s="89"/>
      <c r="I33" s="89"/>
      <c r="J33" s="89"/>
    </row>
    <row r="34" spans="2:10" ht="20.25" customHeight="1" thickTop="1">
      <c r="B34" s="87"/>
      <c r="C34" s="87"/>
      <c r="D34" s="87"/>
      <c r="E34" s="87"/>
      <c r="F34" s="87"/>
      <c r="G34" s="90"/>
      <c r="H34" s="90"/>
      <c r="I34" s="90"/>
      <c r="J34" s="90"/>
    </row>
    <row r="35" spans="2:6" ht="21.75">
      <c r="B35" s="89"/>
      <c r="C35" s="89"/>
      <c r="D35" s="89"/>
      <c r="E35" s="89"/>
      <c r="F35" s="89"/>
    </row>
    <row r="36" spans="2:6" ht="21.75">
      <c r="B36" s="90"/>
      <c r="C36" s="90"/>
      <c r="D36" s="90"/>
      <c r="E36" s="90"/>
      <c r="F36" s="90"/>
    </row>
  </sheetData>
  <sheetProtection/>
  <mergeCells count="9">
    <mergeCell ref="B17:B18"/>
    <mergeCell ref="C17:C18"/>
    <mergeCell ref="D17:D18"/>
    <mergeCell ref="B1:F1"/>
    <mergeCell ref="B2:F2"/>
    <mergeCell ref="B3:F3"/>
    <mergeCell ref="B4:B5"/>
    <mergeCell ref="C4:C5"/>
    <mergeCell ref="D4:D5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5"/>
  <sheetViews>
    <sheetView zoomScalePageLayoutView="0" workbookViewId="0" topLeftCell="A1">
      <selection activeCell="K54" sqref="K54"/>
    </sheetView>
  </sheetViews>
  <sheetFormatPr defaultColWidth="9.140625" defaultRowHeight="15"/>
  <cols>
    <col min="1" max="1" width="6.00390625" style="104" bestFit="1" customWidth="1"/>
    <col min="2" max="2" width="8.8515625" style="62" bestFit="1" customWidth="1"/>
    <col min="3" max="3" width="11.7109375" style="62" customWidth="1"/>
    <col min="4" max="4" width="11.28125" style="62" bestFit="1" customWidth="1"/>
    <col min="5" max="5" width="10.8515625" style="62" bestFit="1" customWidth="1"/>
    <col min="6" max="6" width="9.7109375" style="62" bestFit="1" customWidth="1"/>
    <col min="7" max="7" width="8.421875" style="62" bestFit="1" customWidth="1"/>
    <col min="8" max="10" width="8.00390625" style="62" hidden="1" customWidth="1"/>
    <col min="11" max="11" width="13.8515625" style="62" bestFit="1" customWidth="1"/>
    <col min="12" max="12" width="10.57421875" style="62" bestFit="1" customWidth="1"/>
    <col min="13" max="13" width="10.421875" style="62" bestFit="1" customWidth="1"/>
    <col min="14" max="14" width="12.8515625" style="62" bestFit="1" customWidth="1"/>
    <col min="15" max="16" width="10.421875" style="62" bestFit="1" customWidth="1"/>
    <col min="17" max="16384" width="9.00390625" style="62" customWidth="1"/>
  </cols>
  <sheetData>
    <row r="1" spans="1:15" ht="21">
      <c r="A1" s="91" t="s">
        <v>320</v>
      </c>
      <c r="B1" s="93" t="s">
        <v>303</v>
      </c>
      <c r="C1" s="93" t="s">
        <v>321</v>
      </c>
      <c r="D1" s="93" t="s">
        <v>322</v>
      </c>
      <c r="E1" s="93" t="s">
        <v>306</v>
      </c>
      <c r="F1" s="93" t="s">
        <v>307</v>
      </c>
      <c r="G1" s="93" t="s">
        <v>308</v>
      </c>
      <c r="H1" s="93"/>
      <c r="I1" s="93"/>
      <c r="J1" s="93"/>
      <c r="K1" s="93" t="s">
        <v>309</v>
      </c>
      <c r="L1" s="93" t="s">
        <v>310</v>
      </c>
      <c r="M1" s="93" t="s">
        <v>311</v>
      </c>
      <c r="N1" s="93" t="s">
        <v>122</v>
      </c>
      <c r="O1" s="93" t="s">
        <v>314</v>
      </c>
    </row>
    <row r="2" spans="1:15" ht="21">
      <c r="A2" s="96" t="s">
        <v>342</v>
      </c>
      <c r="B2" s="129"/>
      <c r="C2" s="129"/>
      <c r="D2" s="129"/>
      <c r="E2" s="129"/>
      <c r="F2" s="129">
        <v>40000</v>
      </c>
      <c r="G2" s="129"/>
      <c r="H2" s="129"/>
      <c r="I2" s="129"/>
      <c r="J2" s="129"/>
      <c r="K2" s="129">
        <v>-40000</v>
      </c>
      <c r="L2" s="129"/>
      <c r="M2" s="129"/>
      <c r="N2" s="129"/>
      <c r="O2" s="129"/>
    </row>
    <row r="3" spans="1:15" ht="21">
      <c r="A3" s="96" t="s">
        <v>341</v>
      </c>
      <c r="B3" s="129"/>
      <c r="C3" s="129"/>
      <c r="D3" s="129"/>
      <c r="E3" s="129"/>
      <c r="F3" s="129">
        <v>-256000</v>
      </c>
      <c r="G3" s="129"/>
      <c r="H3" s="129"/>
      <c r="I3" s="129"/>
      <c r="J3" s="129"/>
      <c r="K3" s="129"/>
      <c r="L3" s="129"/>
      <c r="M3" s="129"/>
      <c r="N3" s="129">
        <v>256000</v>
      </c>
      <c r="O3" s="129"/>
    </row>
    <row r="4" spans="1:15" ht="21">
      <c r="A4" s="96" t="s">
        <v>340</v>
      </c>
      <c r="B4" s="129"/>
      <c r="C4" s="129"/>
      <c r="D4" s="129"/>
      <c r="E4" s="129"/>
      <c r="F4" s="129">
        <v>-10000</v>
      </c>
      <c r="G4" s="129">
        <v>10000</v>
      </c>
      <c r="H4" s="129"/>
      <c r="I4" s="129"/>
      <c r="J4" s="129"/>
      <c r="K4" s="129"/>
      <c r="L4" s="129"/>
      <c r="M4" s="129"/>
      <c r="N4" s="129"/>
      <c r="O4" s="129"/>
    </row>
    <row r="5" spans="1:16" ht="21">
      <c r="A5" s="94" t="s">
        <v>339</v>
      </c>
      <c r="B5" s="134"/>
      <c r="C5" s="134"/>
      <c r="D5" s="134"/>
      <c r="E5" s="134"/>
      <c r="F5" s="134">
        <v>-5000</v>
      </c>
      <c r="G5" s="134"/>
      <c r="H5" s="134"/>
      <c r="I5" s="134"/>
      <c r="J5" s="134"/>
      <c r="K5" s="134"/>
      <c r="L5" s="134"/>
      <c r="M5" s="134"/>
      <c r="N5" s="134"/>
      <c r="O5" s="134"/>
      <c r="P5" s="62" t="s">
        <v>325</v>
      </c>
    </row>
    <row r="6" spans="1:15" ht="21">
      <c r="A6" s="95"/>
      <c r="B6" s="133"/>
      <c r="C6" s="133"/>
      <c r="D6" s="133"/>
      <c r="E6" s="133"/>
      <c r="F6" s="133">
        <v>5000</v>
      </c>
      <c r="G6" s="133"/>
      <c r="H6" s="133"/>
      <c r="I6" s="133"/>
      <c r="J6" s="133"/>
      <c r="K6" s="133"/>
      <c r="L6" s="133"/>
      <c r="M6" s="133"/>
      <c r="N6" s="133"/>
      <c r="O6" s="133"/>
    </row>
    <row r="7" spans="1:15" ht="21">
      <c r="A7" s="94" t="s">
        <v>338</v>
      </c>
      <c r="B7" s="134"/>
      <c r="C7" s="134"/>
      <c r="D7" s="134"/>
      <c r="E7" s="134"/>
      <c r="F7" s="134">
        <v>-10000</v>
      </c>
      <c r="G7" s="134"/>
      <c r="H7" s="134"/>
      <c r="I7" s="134"/>
      <c r="J7" s="134"/>
      <c r="K7" s="134"/>
      <c r="L7" s="134"/>
      <c r="M7" s="134"/>
      <c r="N7" s="134"/>
      <c r="O7" s="134"/>
    </row>
    <row r="8" spans="1:15" ht="21">
      <c r="A8" s="95"/>
      <c r="B8" s="133"/>
      <c r="C8" s="133"/>
      <c r="D8" s="133"/>
      <c r="E8" s="133"/>
      <c r="F8" s="133">
        <v>10000</v>
      </c>
      <c r="G8" s="133"/>
      <c r="H8" s="133"/>
      <c r="I8" s="133"/>
      <c r="J8" s="133"/>
      <c r="K8" s="133"/>
      <c r="L8" s="133"/>
      <c r="M8" s="133"/>
      <c r="N8" s="133"/>
      <c r="O8" s="133"/>
    </row>
    <row r="9" spans="1:15" ht="21">
      <c r="A9" s="96" t="s">
        <v>337</v>
      </c>
      <c r="B9" s="129"/>
      <c r="C9" s="129"/>
      <c r="D9" s="129"/>
      <c r="E9" s="129"/>
      <c r="F9" s="129">
        <v>30000</v>
      </c>
      <c r="G9" s="129">
        <v>-30000</v>
      </c>
      <c r="H9" s="129"/>
      <c r="I9" s="129"/>
      <c r="J9" s="129"/>
      <c r="K9" s="129"/>
      <c r="L9" s="129"/>
      <c r="M9" s="129"/>
      <c r="N9" s="129"/>
      <c r="O9" s="129"/>
    </row>
    <row r="10" spans="1:15" ht="21">
      <c r="A10" s="94" t="s">
        <v>336</v>
      </c>
      <c r="B10" s="134"/>
      <c r="C10" s="134"/>
      <c r="D10" s="134"/>
      <c r="E10" s="134"/>
      <c r="F10" s="134">
        <v>-30000</v>
      </c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21">
      <c r="A11" s="95"/>
      <c r="B11" s="133"/>
      <c r="C11" s="133"/>
      <c r="D11" s="133"/>
      <c r="E11" s="133"/>
      <c r="F11" s="133">
        <v>30000</v>
      </c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21">
      <c r="A12" s="94" t="s">
        <v>329</v>
      </c>
      <c r="B12" s="134"/>
      <c r="C12" s="134"/>
      <c r="D12" s="134"/>
      <c r="E12" s="134"/>
      <c r="F12" s="134">
        <v>-12102</v>
      </c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 ht="21">
      <c r="A13" s="97"/>
      <c r="B13" s="132"/>
      <c r="C13" s="132"/>
      <c r="D13" s="132"/>
      <c r="E13" s="132"/>
      <c r="F13" s="132">
        <v>12102</v>
      </c>
      <c r="G13" s="132"/>
      <c r="H13" s="132"/>
      <c r="I13" s="132"/>
      <c r="J13" s="132"/>
      <c r="K13" s="132"/>
      <c r="L13" s="132"/>
      <c r="M13" s="132"/>
      <c r="N13" s="132"/>
      <c r="O13" s="132"/>
    </row>
    <row r="14" spans="1:15" ht="21">
      <c r="A14" s="97"/>
      <c r="B14" s="132"/>
      <c r="C14" s="132"/>
      <c r="D14" s="132"/>
      <c r="E14" s="132"/>
      <c r="F14" s="132">
        <v>-498</v>
      </c>
      <c r="G14" s="132"/>
      <c r="H14" s="132"/>
      <c r="I14" s="132"/>
      <c r="J14" s="132"/>
      <c r="K14" s="132"/>
      <c r="L14" s="132"/>
      <c r="M14" s="132"/>
      <c r="N14" s="132"/>
      <c r="O14" s="132"/>
    </row>
    <row r="15" spans="1:15" ht="21">
      <c r="A15" s="97"/>
      <c r="B15" s="132"/>
      <c r="C15" s="132"/>
      <c r="D15" s="132"/>
      <c r="E15" s="132"/>
      <c r="F15" s="132">
        <v>498</v>
      </c>
      <c r="G15" s="132"/>
      <c r="H15" s="132"/>
      <c r="I15" s="132"/>
      <c r="J15" s="132"/>
      <c r="K15" s="132"/>
      <c r="L15" s="132"/>
      <c r="M15" s="132"/>
      <c r="N15" s="132"/>
      <c r="O15" s="132"/>
    </row>
    <row r="16" spans="1:15" ht="21">
      <c r="A16" s="97"/>
      <c r="B16" s="132"/>
      <c r="C16" s="132"/>
      <c r="D16" s="132"/>
      <c r="E16" s="132"/>
      <c r="F16" s="132">
        <v>-15000</v>
      </c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ht="21">
      <c r="A17" s="97"/>
      <c r="B17" s="132"/>
      <c r="C17" s="132"/>
      <c r="D17" s="132"/>
      <c r="E17" s="132"/>
      <c r="F17" s="132">
        <v>15000</v>
      </c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ht="21">
      <c r="A18" s="97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v>-457000</v>
      </c>
      <c r="O18" s="132"/>
    </row>
    <row r="19" spans="1:15" ht="21">
      <c r="A19" s="97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>
        <v>457000</v>
      </c>
      <c r="O19" s="132"/>
    </row>
    <row r="20" spans="1:15" ht="21">
      <c r="A20" s="97"/>
      <c r="B20" s="132"/>
      <c r="C20" s="132"/>
      <c r="D20" s="132"/>
      <c r="E20" s="132"/>
      <c r="F20" s="132"/>
      <c r="G20" s="132"/>
      <c r="H20" s="132"/>
      <c r="I20" s="132"/>
      <c r="J20" s="132"/>
      <c r="K20" s="132">
        <v>-11550</v>
      </c>
      <c r="L20" s="132"/>
      <c r="M20" s="132"/>
      <c r="N20" s="132">
        <v>11550</v>
      </c>
      <c r="O20" s="132"/>
    </row>
    <row r="21" spans="1:15" ht="21">
      <c r="A21" s="97"/>
      <c r="B21" s="132"/>
      <c r="C21" s="132"/>
      <c r="D21" s="132"/>
      <c r="E21" s="132"/>
      <c r="F21" s="132">
        <v>-7350</v>
      </c>
      <c r="G21" s="132"/>
      <c r="H21" s="132"/>
      <c r="I21" s="132"/>
      <c r="J21" s="132"/>
      <c r="K21" s="132"/>
      <c r="L21" s="132"/>
      <c r="M21" s="132"/>
      <c r="N21" s="132">
        <v>7350</v>
      </c>
      <c r="O21" s="132"/>
    </row>
    <row r="22" spans="1:15" ht="21">
      <c r="A22" s="97"/>
      <c r="B22" s="132"/>
      <c r="C22" s="132"/>
      <c r="D22" s="132"/>
      <c r="E22" s="132"/>
      <c r="F22" s="132">
        <v>-7525</v>
      </c>
      <c r="G22" s="132"/>
      <c r="H22" s="132"/>
      <c r="I22" s="132"/>
      <c r="J22" s="132"/>
      <c r="K22" s="132"/>
      <c r="L22" s="132"/>
      <c r="M22" s="132"/>
      <c r="N22" s="132">
        <v>7525</v>
      </c>
      <c r="O22" s="132"/>
    </row>
    <row r="23" spans="1:15" ht="21">
      <c r="A23" s="97"/>
      <c r="B23" s="132"/>
      <c r="C23" s="132"/>
      <c r="D23" s="132"/>
      <c r="E23" s="132"/>
      <c r="F23" s="132">
        <v>-400</v>
      </c>
      <c r="G23" s="132"/>
      <c r="H23" s="132"/>
      <c r="I23" s="132"/>
      <c r="J23" s="132"/>
      <c r="K23" s="132"/>
      <c r="L23" s="132"/>
      <c r="M23" s="132"/>
      <c r="N23" s="132">
        <v>400</v>
      </c>
      <c r="O23" s="132"/>
    </row>
    <row r="24" spans="1:15" ht="21">
      <c r="A24" s="97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>
        <v>-9000</v>
      </c>
      <c r="M24" s="132"/>
      <c r="N24" s="132">
        <v>9000</v>
      </c>
      <c r="O24" s="132"/>
    </row>
    <row r="25" spans="1:15" s="135" customFormat="1" ht="21">
      <c r="A25" s="97"/>
      <c r="B25" s="132"/>
      <c r="C25" s="132"/>
      <c r="D25" s="132"/>
      <c r="E25" s="132"/>
      <c r="F25" s="132">
        <v>-5400</v>
      </c>
      <c r="G25" s="132"/>
      <c r="H25" s="132"/>
      <c r="I25" s="132"/>
      <c r="J25" s="132"/>
      <c r="K25" s="132"/>
      <c r="L25" s="132"/>
      <c r="M25" s="132"/>
      <c r="N25" s="132">
        <v>5400</v>
      </c>
      <c r="O25" s="132"/>
    </row>
    <row r="26" spans="1:15" ht="21">
      <c r="A26" s="97"/>
      <c r="B26" s="132"/>
      <c r="C26" s="132"/>
      <c r="D26" s="132"/>
      <c r="E26" s="132"/>
      <c r="F26" s="132">
        <v>-14300</v>
      </c>
      <c r="G26" s="132"/>
      <c r="H26" s="132"/>
      <c r="I26" s="132"/>
      <c r="J26" s="132"/>
      <c r="K26" s="132"/>
      <c r="L26" s="132"/>
      <c r="M26" s="132"/>
      <c r="N26" s="132">
        <v>14300</v>
      </c>
      <c r="O26" s="132"/>
    </row>
    <row r="27" spans="1:15" ht="21">
      <c r="A27" s="97"/>
      <c r="B27" s="132"/>
      <c r="C27" s="132"/>
      <c r="D27" s="132"/>
      <c r="E27" s="132"/>
      <c r="F27" s="132">
        <v>-4860</v>
      </c>
      <c r="G27" s="132"/>
      <c r="H27" s="132"/>
      <c r="I27" s="132"/>
      <c r="J27" s="132"/>
      <c r="K27" s="132"/>
      <c r="L27" s="132"/>
      <c r="M27" s="132"/>
      <c r="N27" s="132">
        <v>4860</v>
      </c>
      <c r="O27" s="132"/>
    </row>
    <row r="28" spans="1:15" ht="21">
      <c r="A28" s="97"/>
      <c r="B28" s="132"/>
      <c r="C28" s="132"/>
      <c r="D28" s="132"/>
      <c r="E28" s="132"/>
      <c r="F28" s="132">
        <v>-18850</v>
      </c>
      <c r="G28" s="132"/>
      <c r="H28" s="132"/>
      <c r="I28" s="132"/>
      <c r="J28" s="132"/>
      <c r="K28" s="132"/>
      <c r="L28" s="132"/>
      <c r="M28" s="132"/>
      <c r="N28" s="132">
        <v>18850</v>
      </c>
      <c r="O28" s="132"/>
    </row>
    <row r="29" spans="1:15" ht="21">
      <c r="A29" s="97"/>
      <c r="B29" s="132"/>
      <c r="C29" s="132"/>
      <c r="D29" s="132"/>
      <c r="E29" s="132"/>
      <c r="F29" s="132">
        <v>-9825</v>
      </c>
      <c r="G29" s="132"/>
      <c r="H29" s="132"/>
      <c r="I29" s="132"/>
      <c r="J29" s="132"/>
      <c r="K29" s="132"/>
      <c r="L29" s="132"/>
      <c r="M29" s="132"/>
      <c r="N29" s="132">
        <v>9825</v>
      </c>
      <c r="O29" s="132"/>
    </row>
    <row r="30" spans="1:15" ht="21">
      <c r="A30" s="97"/>
      <c r="B30" s="132"/>
      <c r="C30" s="132"/>
      <c r="D30" s="132"/>
      <c r="E30" s="132"/>
      <c r="F30" s="132">
        <v>-20965</v>
      </c>
      <c r="G30" s="132"/>
      <c r="H30" s="132"/>
      <c r="I30" s="132"/>
      <c r="J30" s="132"/>
      <c r="K30" s="132"/>
      <c r="L30" s="132"/>
      <c r="M30" s="132"/>
      <c r="N30" s="132">
        <v>20965</v>
      </c>
      <c r="O30" s="132"/>
    </row>
    <row r="31" spans="1:15" ht="21">
      <c r="A31" s="97"/>
      <c r="B31" s="132"/>
      <c r="C31" s="132"/>
      <c r="D31" s="132"/>
      <c r="E31" s="132"/>
      <c r="F31" s="132">
        <v>-770</v>
      </c>
      <c r="G31" s="132"/>
      <c r="H31" s="132"/>
      <c r="I31" s="132"/>
      <c r="J31" s="132"/>
      <c r="K31" s="132"/>
      <c r="L31" s="132"/>
      <c r="M31" s="132"/>
      <c r="N31" s="132">
        <v>770</v>
      </c>
      <c r="O31" s="132"/>
    </row>
    <row r="32" spans="1:15" ht="21">
      <c r="A32" s="97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>
        <v>-19000</v>
      </c>
      <c r="O32" s="132"/>
    </row>
    <row r="33" spans="1:15" ht="21">
      <c r="A33" s="97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>
        <v>19000</v>
      </c>
      <c r="O33" s="132"/>
    </row>
    <row r="34" spans="1:15" ht="21">
      <c r="A34" s="97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>
        <v>-2000</v>
      </c>
      <c r="O34" s="132"/>
    </row>
    <row r="35" spans="1:15" ht="21">
      <c r="A35" s="97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>
        <v>2000</v>
      </c>
      <c r="O35" s="132"/>
    </row>
    <row r="36" spans="1:15" ht="21">
      <c r="A36" s="97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>
        <v>-1217</v>
      </c>
      <c r="O36" s="132"/>
    </row>
    <row r="37" spans="1:15" ht="21">
      <c r="A37" s="97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>
        <v>1217</v>
      </c>
      <c r="O37" s="132"/>
    </row>
    <row r="38" spans="1:15" ht="21">
      <c r="A38" s="97"/>
      <c r="B38" s="132"/>
      <c r="C38" s="132"/>
      <c r="D38" s="132"/>
      <c r="E38" s="132"/>
      <c r="F38" s="132">
        <v>-3000</v>
      </c>
      <c r="G38" s="132"/>
      <c r="H38" s="132"/>
      <c r="I38" s="132"/>
      <c r="J38" s="132"/>
      <c r="K38" s="132"/>
      <c r="L38" s="132"/>
      <c r="M38" s="132"/>
      <c r="N38" s="132">
        <v>3000</v>
      </c>
      <c r="O38" s="132"/>
    </row>
    <row r="39" spans="1:15" ht="21">
      <c r="A39" s="97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>
        <v>27000</v>
      </c>
      <c r="N39" s="132">
        <v>-27000</v>
      </c>
      <c r="O39" s="132"/>
    </row>
    <row r="40" spans="1:15" ht="21">
      <c r="A40" s="97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>
        <v>32000</v>
      </c>
      <c r="N40" s="132">
        <v>-32000</v>
      </c>
      <c r="O40" s="132"/>
    </row>
    <row r="41" spans="1:15" ht="21">
      <c r="A41" s="97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>
        <v>14000</v>
      </c>
      <c r="N41" s="132">
        <v>-14000</v>
      </c>
      <c r="O41" s="132"/>
    </row>
    <row r="42" spans="1:15" ht="21">
      <c r="A42" s="97"/>
      <c r="B42" s="132"/>
      <c r="C42" s="132"/>
      <c r="D42" s="132"/>
      <c r="E42" s="132"/>
      <c r="F42" s="132">
        <v>-12320</v>
      </c>
      <c r="G42" s="132"/>
      <c r="H42" s="132"/>
      <c r="I42" s="132"/>
      <c r="J42" s="132"/>
      <c r="K42" s="132"/>
      <c r="L42" s="132"/>
      <c r="M42" s="132">
        <v>12320</v>
      </c>
      <c r="N42" s="132"/>
      <c r="O42" s="132"/>
    </row>
    <row r="43" spans="1:15" ht="21">
      <c r="A43" s="95"/>
      <c r="B43" s="133"/>
      <c r="C43" s="133"/>
      <c r="D43" s="133"/>
      <c r="E43" s="133"/>
      <c r="F43" s="133">
        <v>-7300</v>
      </c>
      <c r="G43" s="133"/>
      <c r="H43" s="133"/>
      <c r="I43" s="133"/>
      <c r="J43" s="133"/>
      <c r="K43" s="133"/>
      <c r="L43" s="133"/>
      <c r="M43" s="133">
        <v>7300</v>
      </c>
      <c r="N43" s="133"/>
      <c r="O43" s="133"/>
    </row>
    <row r="44" spans="1:15" ht="21">
      <c r="A44" s="96" t="s">
        <v>335</v>
      </c>
      <c r="B44" s="129"/>
      <c r="C44" s="129"/>
      <c r="D44" s="129"/>
      <c r="E44" s="129"/>
      <c r="F44" s="129">
        <v>-27000</v>
      </c>
      <c r="G44" s="129"/>
      <c r="H44" s="129"/>
      <c r="I44" s="129"/>
      <c r="J44" s="129"/>
      <c r="K44" s="129">
        <v>27000</v>
      </c>
      <c r="L44" s="129"/>
      <c r="M44" s="129"/>
      <c r="N44" s="129"/>
      <c r="O44" s="129"/>
    </row>
    <row r="45" spans="1:15" ht="21">
      <c r="A45" s="94" t="s">
        <v>334</v>
      </c>
      <c r="B45" s="134"/>
      <c r="C45" s="134"/>
      <c r="D45" s="134"/>
      <c r="E45" s="134"/>
      <c r="F45" s="134">
        <v>-35000</v>
      </c>
      <c r="G45" s="134"/>
      <c r="H45" s="134"/>
      <c r="I45" s="134"/>
      <c r="J45" s="134"/>
      <c r="K45" s="134"/>
      <c r="L45" s="134"/>
      <c r="M45" s="134"/>
      <c r="N45" s="134"/>
      <c r="O45" s="134"/>
    </row>
    <row r="46" spans="1:15" ht="21">
      <c r="A46" s="95"/>
      <c r="B46" s="133"/>
      <c r="C46" s="133"/>
      <c r="D46" s="133"/>
      <c r="E46" s="133"/>
      <c r="F46" s="133">
        <v>35000</v>
      </c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21">
      <c r="A47" s="94" t="s">
        <v>328</v>
      </c>
      <c r="B47" s="134"/>
      <c r="C47" s="134"/>
      <c r="D47" s="134">
        <v>-1200</v>
      </c>
      <c r="E47" s="134">
        <v>1200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 ht="21">
      <c r="A48" s="97"/>
      <c r="B48" s="132"/>
      <c r="C48" s="132"/>
      <c r="D48" s="132">
        <v>3400</v>
      </c>
      <c r="E48" s="132">
        <v>-3400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 ht="21">
      <c r="A49" s="97"/>
      <c r="B49" s="132"/>
      <c r="C49" s="132"/>
      <c r="D49" s="132"/>
      <c r="E49" s="132">
        <v>-7200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1:15" ht="21">
      <c r="A50" s="95"/>
      <c r="B50" s="133"/>
      <c r="C50" s="133"/>
      <c r="D50" s="133"/>
      <c r="E50" s="133">
        <v>7200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21">
      <c r="A51" s="94" t="s">
        <v>333</v>
      </c>
      <c r="B51" s="134"/>
      <c r="C51" s="134"/>
      <c r="D51" s="134"/>
      <c r="E51" s="134"/>
      <c r="F51" s="134">
        <v>-44000</v>
      </c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21">
      <c r="A52" s="95"/>
      <c r="B52" s="133"/>
      <c r="C52" s="133"/>
      <c r="D52" s="133"/>
      <c r="E52" s="133"/>
      <c r="F52" s="133">
        <v>44000</v>
      </c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5" ht="21">
      <c r="A53" s="94" t="s">
        <v>327</v>
      </c>
      <c r="B53" s="134"/>
      <c r="C53" s="134"/>
      <c r="D53" s="134"/>
      <c r="E53" s="134"/>
      <c r="F53" s="134"/>
      <c r="G53" s="134">
        <v>-7150</v>
      </c>
      <c r="H53" s="134"/>
      <c r="I53" s="134"/>
      <c r="J53" s="134"/>
      <c r="K53" s="134"/>
      <c r="L53" s="134"/>
      <c r="M53" s="134"/>
      <c r="N53" s="134"/>
      <c r="O53" s="134"/>
    </row>
    <row r="54" spans="1:15" ht="21">
      <c r="A54" s="97"/>
      <c r="B54" s="132"/>
      <c r="C54" s="132"/>
      <c r="D54" s="132"/>
      <c r="E54" s="132"/>
      <c r="F54" s="132"/>
      <c r="G54" s="132">
        <v>7150</v>
      </c>
      <c r="H54" s="132"/>
      <c r="I54" s="132"/>
      <c r="J54" s="132"/>
      <c r="K54" s="132"/>
      <c r="L54" s="132"/>
      <c r="M54" s="132"/>
      <c r="N54" s="132"/>
      <c r="O54" s="132"/>
    </row>
    <row r="55" spans="1:15" ht="21">
      <c r="A55" s="98"/>
      <c r="B55" s="132"/>
      <c r="C55" s="132"/>
      <c r="D55" s="132"/>
      <c r="E55" s="132">
        <v>-4600</v>
      </c>
      <c r="F55" s="132"/>
      <c r="G55" s="132">
        <v>4600</v>
      </c>
      <c r="H55" s="132"/>
      <c r="I55" s="132"/>
      <c r="J55" s="132"/>
      <c r="K55" s="132"/>
      <c r="L55" s="132"/>
      <c r="M55" s="132"/>
      <c r="N55" s="132"/>
      <c r="O55" s="132"/>
    </row>
    <row r="56" spans="1:15" ht="21">
      <c r="A56" s="98"/>
      <c r="B56" s="132"/>
      <c r="C56" s="132"/>
      <c r="D56" s="132"/>
      <c r="E56" s="132"/>
      <c r="F56" s="132"/>
      <c r="G56" s="132">
        <v>-30000</v>
      </c>
      <c r="H56" s="132"/>
      <c r="I56" s="132"/>
      <c r="J56" s="132"/>
      <c r="K56" s="132"/>
      <c r="L56" s="132"/>
      <c r="M56" s="132"/>
      <c r="N56" s="132"/>
      <c r="O56" s="132"/>
    </row>
    <row r="57" spans="1:15" ht="21">
      <c r="A57" s="98"/>
      <c r="B57" s="132"/>
      <c r="C57" s="132"/>
      <c r="D57" s="132"/>
      <c r="E57" s="132"/>
      <c r="F57" s="132"/>
      <c r="G57" s="132">
        <v>30000</v>
      </c>
      <c r="H57" s="132"/>
      <c r="I57" s="132"/>
      <c r="J57" s="132"/>
      <c r="K57" s="132"/>
      <c r="L57" s="132"/>
      <c r="M57" s="132"/>
      <c r="N57" s="132"/>
      <c r="O57" s="132"/>
    </row>
    <row r="58" spans="1:15" ht="21">
      <c r="A58" s="107"/>
      <c r="B58" s="133"/>
      <c r="C58" s="133"/>
      <c r="D58" s="133"/>
      <c r="E58" s="133"/>
      <c r="F58" s="133">
        <v>-15340</v>
      </c>
      <c r="G58" s="133">
        <v>15340</v>
      </c>
      <c r="H58" s="133"/>
      <c r="I58" s="133"/>
      <c r="J58" s="133"/>
      <c r="K58" s="133"/>
      <c r="L58" s="133"/>
      <c r="M58" s="133"/>
      <c r="N58" s="133"/>
      <c r="O58" s="133"/>
    </row>
    <row r="59" spans="1:15" ht="21">
      <c r="A59" s="108" t="s">
        <v>332</v>
      </c>
      <c r="B59" s="134"/>
      <c r="C59" s="134"/>
      <c r="D59" s="134"/>
      <c r="E59" s="134"/>
      <c r="F59" s="134">
        <v>-24000</v>
      </c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21">
      <c r="A60" s="107"/>
      <c r="B60" s="133"/>
      <c r="C60" s="133"/>
      <c r="D60" s="133"/>
      <c r="E60" s="133"/>
      <c r="F60" s="133">
        <v>24000</v>
      </c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21">
      <c r="A61" s="108" t="s">
        <v>331</v>
      </c>
      <c r="B61" s="134"/>
      <c r="C61" s="134"/>
      <c r="D61" s="134"/>
      <c r="E61" s="134"/>
      <c r="F61" s="134">
        <v>15000</v>
      </c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21">
      <c r="A62" s="107"/>
      <c r="B62" s="133"/>
      <c r="C62" s="133"/>
      <c r="D62" s="133"/>
      <c r="E62" s="133"/>
      <c r="F62" s="133">
        <v>-15000</v>
      </c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21">
      <c r="A63" s="98" t="s">
        <v>326</v>
      </c>
      <c r="B63" s="132"/>
      <c r="C63" s="132"/>
      <c r="D63" s="132">
        <v>-16886</v>
      </c>
      <c r="E63" s="132">
        <v>16886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21">
      <c r="A64" s="98"/>
      <c r="B64" s="132"/>
      <c r="C64" s="132"/>
      <c r="D64" s="132">
        <v>-37360</v>
      </c>
      <c r="E64" s="132">
        <v>37360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21">
      <c r="A65" s="98"/>
      <c r="B65" s="132"/>
      <c r="C65" s="132"/>
      <c r="D65" s="132">
        <v>-14860</v>
      </c>
      <c r="E65" s="132">
        <v>14860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21">
      <c r="A66" s="98"/>
      <c r="B66" s="132"/>
      <c r="C66" s="132"/>
      <c r="D66" s="132"/>
      <c r="E66" s="132"/>
      <c r="F66" s="132"/>
      <c r="G66" s="132"/>
      <c r="H66" s="132"/>
      <c r="I66" s="132"/>
      <c r="J66" s="132"/>
      <c r="K66" s="132">
        <v>-1680</v>
      </c>
      <c r="L66" s="132"/>
      <c r="M66" s="132"/>
      <c r="N66" s="132"/>
      <c r="O66" s="132"/>
    </row>
    <row r="67" spans="1:15" ht="21">
      <c r="A67" s="98"/>
      <c r="B67" s="132"/>
      <c r="C67" s="132"/>
      <c r="D67" s="132"/>
      <c r="E67" s="132"/>
      <c r="F67" s="132"/>
      <c r="G67" s="132"/>
      <c r="H67" s="132"/>
      <c r="I67" s="132"/>
      <c r="J67" s="132"/>
      <c r="K67" s="132">
        <v>1680</v>
      </c>
      <c r="L67" s="132"/>
      <c r="M67" s="132"/>
      <c r="N67" s="132"/>
      <c r="O67" s="132"/>
    </row>
    <row r="68" spans="1:15" ht="21">
      <c r="A68" s="98"/>
      <c r="B68" s="132"/>
      <c r="C68" s="132"/>
      <c r="D68" s="132">
        <v>-45250</v>
      </c>
      <c r="E68" s="132">
        <v>45250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21">
      <c r="A69" s="98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21">
      <c r="A70" s="98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21">
      <c r="A71" s="98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21">
      <c r="A72" s="98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21">
      <c r="A73" s="98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21">
      <c r="A74" s="98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21">
      <c r="A75" s="98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21">
      <c r="A76" s="98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21">
      <c r="A77" s="98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21">
      <c r="A78" s="98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21">
      <c r="A79" s="98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21">
      <c r="A80" s="98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21">
      <c r="A81" s="98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21">
      <c r="A82" s="98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21">
      <c r="A83" s="98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21">
      <c r="A84" s="98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21">
      <c r="A85" s="98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21">
      <c r="A86" s="98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21">
      <c r="A87" s="98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21">
      <c r="A88" s="98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21">
      <c r="A89" s="98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21">
      <c r="A90" s="98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21">
      <c r="A91" s="98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1:15" ht="21">
      <c r="A92" s="98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1:15" ht="21">
      <c r="A93" s="98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1:15" ht="21">
      <c r="A94" s="98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</row>
    <row r="95" spans="1:15" ht="21">
      <c r="A95" s="98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</row>
    <row r="96" spans="1:15" ht="21">
      <c r="A96" s="98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</row>
    <row r="97" spans="1:15" ht="21">
      <c r="A97" s="98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</row>
    <row r="98" spans="1:15" ht="21">
      <c r="A98" s="98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</row>
    <row r="99" spans="1:15" ht="21">
      <c r="A99" s="98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ht="21">
      <c r="A100" s="98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ht="21">
      <c r="A101" s="98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1:15" ht="21">
      <c r="A102" s="98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ht="21">
      <c r="A103" s="98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1:15" ht="21">
      <c r="A104" s="98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</row>
    <row r="105" spans="1:15" ht="21">
      <c r="A105" s="98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</row>
    <row r="106" spans="1:15" ht="21">
      <c r="A106" s="98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</row>
    <row r="107" spans="1:15" ht="21">
      <c r="A107" s="98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</row>
    <row r="108" spans="1:15" ht="21">
      <c r="A108" s="98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</row>
    <row r="109" spans="1:15" ht="21">
      <c r="A109" s="98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</row>
    <row r="110" spans="1:15" ht="21">
      <c r="A110" s="98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</row>
    <row r="111" spans="1:15" ht="21">
      <c r="A111" s="98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1:15" ht="21">
      <c r="A112" s="98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1:15" ht="21">
      <c r="A113" s="98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4" spans="1:15" ht="21">
      <c r="A114" s="98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</row>
    <row r="115" spans="1:15" ht="21">
      <c r="A115" s="98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</row>
    <row r="116" spans="1:15" ht="21">
      <c r="A116" s="98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1:15" ht="21">
      <c r="A117" s="98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5" ht="21">
      <c r="A118" s="98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1:15" ht="21">
      <c r="A119" s="98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1:15" ht="21">
      <c r="A120" s="98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1:15" ht="21">
      <c r="A121" s="98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1:15" ht="21">
      <c r="A122" s="98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1:15" ht="21">
      <c r="A123" s="98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1:15" ht="21">
      <c r="A124" s="98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1:15" ht="21">
      <c r="A125" s="98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1:15" ht="21">
      <c r="A126" s="98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1:15" ht="21">
      <c r="A127" s="98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1:15" ht="21">
      <c r="A128" s="98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1:15" ht="21">
      <c r="A129" s="98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1:15" ht="21">
      <c r="A130" s="98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1:15" ht="21">
      <c r="A131" s="98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1:15" ht="21">
      <c r="A132" s="98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1:15" ht="21">
      <c r="A133" s="98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1:15" ht="21">
      <c r="A134" s="98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1:15" ht="21">
      <c r="A135" s="98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1:15" ht="21">
      <c r="A136" s="98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21">
      <c r="A137" s="98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ht="21">
      <c r="A138" s="98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1:15" ht="21">
      <c r="A139" s="98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1:15" ht="21">
      <c r="A140" s="98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1:15" ht="21">
      <c r="A141" s="98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1:15" ht="21">
      <c r="A142" s="98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1:15" ht="21">
      <c r="A143" s="98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1:15" ht="21">
      <c r="A144" s="98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1:15" ht="21">
      <c r="A145" s="98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1:15" ht="21">
      <c r="A146" s="98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1:15" ht="21">
      <c r="A147" s="98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1:15" ht="21">
      <c r="A148" s="98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1:16" s="101" customFormat="1" ht="21">
      <c r="A149" s="98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00">
        <f>B201+C201+D201+E201+F201+G201+K201+L201+M201+N201+O201</f>
        <v>0</v>
      </c>
    </row>
    <row r="150" spans="1:16" ht="21">
      <c r="A150" s="98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03">
        <f>B202+C202+D202+E202+F202+G202+K202+L202+M202+N202+O202</f>
        <v>16481900</v>
      </c>
    </row>
    <row r="151" spans="1:16" ht="21">
      <c r="A151" s="98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03"/>
    </row>
    <row r="152" spans="1:16" ht="21">
      <c r="A152" s="98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03">
        <f>B204+C204+D204+E204+F204+G204+K204+L204+M204+N204+O204</f>
        <v>16481900</v>
      </c>
    </row>
    <row r="153" spans="1:15" ht="21">
      <c r="A153" s="98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1:15" ht="21">
      <c r="A154" s="98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1:15" ht="21">
      <c r="A155" s="98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1:15" ht="21">
      <c r="A156" s="98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1:15" ht="21">
      <c r="A157" s="98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1:15" ht="21">
      <c r="A158" s="98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1:15" ht="21">
      <c r="A159" s="98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1:15" ht="21">
      <c r="A160" s="98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1:15" ht="21">
      <c r="A161" s="98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1:15" ht="21">
      <c r="A162" s="98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1:15" ht="21">
      <c r="A163" s="98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1:15" ht="21">
      <c r="A164" s="98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1:15" ht="21">
      <c r="A165" s="98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1:15" ht="21">
      <c r="A166" s="98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1:15" ht="21">
      <c r="A167" s="98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1:15" ht="21">
      <c r="A168" s="98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1:15" ht="21">
      <c r="A169" s="98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1:15" ht="21">
      <c r="A170" s="98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1:15" ht="21">
      <c r="A171" s="98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1:15" ht="21">
      <c r="A172" s="98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1:15" ht="21">
      <c r="A173" s="98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1:15" ht="21">
      <c r="A174" s="98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1:15" ht="21">
      <c r="A175" s="98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1:15" ht="21">
      <c r="A176" s="98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1:15" ht="21">
      <c r="A177" s="98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1:15" ht="21">
      <c r="A178" s="98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1:15" ht="21">
      <c r="A179" s="98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1:15" ht="21">
      <c r="A180" s="98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1:15" ht="21">
      <c r="A181" s="98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1:15" ht="21">
      <c r="A182" s="98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1:15" ht="21">
      <c r="A183" s="98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1:15" ht="21">
      <c r="A184" s="98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1:15" ht="21">
      <c r="A185" s="98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1:15" ht="21">
      <c r="A186" s="98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1:15" ht="21">
      <c r="A187" s="98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1:15" ht="21">
      <c r="A188" s="98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1:15" ht="21">
      <c r="A189" s="98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1:15" ht="21">
      <c r="A190" s="98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1:15" ht="21">
      <c r="A191" s="98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1:15" ht="21">
      <c r="A192" s="98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1:15" ht="21">
      <c r="A193" s="98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1:15" ht="21">
      <c r="A194" s="98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1:15" ht="21">
      <c r="A195" s="98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1:15" ht="21">
      <c r="A196" s="98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1:15" ht="21">
      <c r="A197" s="98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1:15" ht="21">
      <c r="A198" s="98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1:15" ht="21">
      <c r="A199" s="98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1:15" ht="21">
      <c r="A200" s="98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21">
      <c r="A201" s="99" t="s">
        <v>63</v>
      </c>
      <c r="B201" s="131">
        <f aca="true" t="shared" si="0" ref="B201:O201">SUM(B2:B200)</f>
        <v>0</v>
      </c>
      <c r="C201" s="131">
        <f t="shared" si="0"/>
        <v>0</v>
      </c>
      <c r="D201" s="131">
        <f t="shared" si="0"/>
        <v>-112156</v>
      </c>
      <c r="E201" s="131">
        <f t="shared" si="0"/>
        <v>107556</v>
      </c>
      <c r="F201" s="131">
        <f t="shared" si="0"/>
        <v>-351205</v>
      </c>
      <c r="G201" s="131">
        <f t="shared" si="0"/>
        <v>-60</v>
      </c>
      <c r="H201" s="131">
        <f t="shared" si="0"/>
        <v>0</v>
      </c>
      <c r="I201" s="131">
        <f t="shared" si="0"/>
        <v>0</v>
      </c>
      <c r="J201" s="131">
        <f t="shared" si="0"/>
        <v>0</v>
      </c>
      <c r="K201" s="131">
        <f t="shared" si="0"/>
        <v>-24550</v>
      </c>
      <c r="L201" s="131">
        <f t="shared" si="0"/>
        <v>-9000</v>
      </c>
      <c r="M201" s="131">
        <f t="shared" si="0"/>
        <v>92620</v>
      </c>
      <c r="N201" s="131">
        <f t="shared" si="0"/>
        <v>296795</v>
      </c>
      <c r="O201" s="131">
        <f t="shared" si="0"/>
        <v>0</v>
      </c>
    </row>
    <row r="202" spans="1:16" ht="21">
      <c r="A202" s="102" t="s">
        <v>323</v>
      </c>
      <c r="B202" s="130">
        <v>985840</v>
      </c>
      <c r="C202" s="130">
        <v>2052720</v>
      </c>
      <c r="D202" s="130">
        <v>4984290</v>
      </c>
      <c r="E202" s="130">
        <v>455600</v>
      </c>
      <c r="F202" s="130">
        <v>2571850</v>
      </c>
      <c r="G202" s="130">
        <v>738900</v>
      </c>
      <c r="H202" s="130"/>
      <c r="I202" s="130"/>
      <c r="J202" s="130"/>
      <c r="K202" s="130">
        <v>314400</v>
      </c>
      <c r="L202" s="130">
        <v>1164700</v>
      </c>
      <c r="M202" s="130">
        <v>356600</v>
      </c>
      <c r="N202" s="130">
        <v>2832000</v>
      </c>
      <c r="O202" s="130">
        <v>25000</v>
      </c>
      <c r="P202" s="109">
        <f>SUM(B202:O202)</f>
        <v>16481900</v>
      </c>
    </row>
    <row r="203" spans="1:15" ht="21">
      <c r="A203" s="102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</row>
    <row r="204" spans="1:16" ht="21">
      <c r="A204" s="110" t="s">
        <v>324</v>
      </c>
      <c r="B204" s="129">
        <f aca="true" t="shared" si="1" ref="B204:O204">B202+B201+B203</f>
        <v>985840</v>
      </c>
      <c r="C204" s="129">
        <f t="shared" si="1"/>
        <v>2052720</v>
      </c>
      <c r="D204" s="129">
        <f t="shared" si="1"/>
        <v>4872134</v>
      </c>
      <c r="E204" s="129">
        <f t="shared" si="1"/>
        <v>563156</v>
      </c>
      <c r="F204" s="129">
        <f t="shared" si="1"/>
        <v>2220645</v>
      </c>
      <c r="G204" s="129">
        <f t="shared" si="1"/>
        <v>738840</v>
      </c>
      <c r="H204" s="129">
        <f t="shared" si="1"/>
        <v>0</v>
      </c>
      <c r="I204" s="129">
        <f t="shared" si="1"/>
        <v>0</v>
      </c>
      <c r="J204" s="129">
        <f t="shared" si="1"/>
        <v>0</v>
      </c>
      <c r="K204" s="129">
        <f t="shared" si="1"/>
        <v>289850</v>
      </c>
      <c r="L204" s="129">
        <f t="shared" si="1"/>
        <v>1155700</v>
      </c>
      <c r="M204" s="129">
        <f t="shared" si="1"/>
        <v>449220</v>
      </c>
      <c r="N204" s="129">
        <f t="shared" si="1"/>
        <v>3128795</v>
      </c>
      <c r="O204" s="129">
        <f t="shared" si="1"/>
        <v>25000</v>
      </c>
      <c r="P204" s="111">
        <f>SUM(B204:O204)</f>
        <v>16481900</v>
      </c>
    </row>
    <row r="205" spans="1:16" ht="21">
      <c r="A205" s="112"/>
      <c r="B205" s="113"/>
      <c r="C205" s="114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5"/>
    </row>
    <row r="206" spans="2:15" ht="21">
      <c r="B206" s="126"/>
      <c r="C206" s="126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 ht="21">
      <c r="B207" s="126"/>
      <c r="C207" s="126"/>
      <c r="D207" s="128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2:15" ht="21">
      <c r="B208" s="126"/>
      <c r="C208" s="126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 ht="21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</row>
    <row r="210" spans="2:15" ht="21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</row>
    <row r="211" spans="2:15" ht="21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</row>
    <row r="212" spans="2:15" ht="21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</row>
    <row r="213" spans="2:15" ht="21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</row>
    <row r="214" spans="2:15" ht="21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</row>
    <row r="215" spans="2:15" ht="21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</row>
    <row r="216" spans="2:15" ht="21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</row>
    <row r="217" spans="2:15" ht="21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</row>
    <row r="218" spans="2:15" ht="21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</row>
    <row r="219" spans="2:15" ht="21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</row>
    <row r="220" spans="2:15" ht="21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</row>
    <row r="221" spans="2:15" ht="21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</row>
    <row r="222" spans="1:15" ht="21">
      <c r="A222" s="106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</row>
    <row r="223" spans="2:15" ht="21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</row>
    <row r="224" spans="2:15" ht="21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2:15" s="62" customFormat="1" ht="21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</row>
    <row r="226" spans="2:15" s="62" customFormat="1" ht="21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</row>
    <row r="227" spans="2:15" s="62" customFormat="1" ht="21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2:15" s="62" customFormat="1" ht="21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</row>
    <row r="229" spans="2:15" s="62" customFormat="1" ht="21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</row>
    <row r="230" spans="2:15" s="62" customFormat="1" ht="21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</row>
    <row r="231" spans="2:15" s="62" customFormat="1" ht="21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</row>
    <row r="232" spans="2:15" s="62" customFormat="1" ht="21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</row>
    <row r="233" spans="2:15" s="62" customFormat="1" ht="21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</row>
    <row r="234" spans="2:15" s="62" customFormat="1" ht="21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</row>
    <row r="235" spans="2:15" s="62" customFormat="1" ht="21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</row>
    <row r="236" spans="2:15" s="62" customFormat="1" ht="21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</row>
    <row r="237" spans="2:15" s="62" customFormat="1" ht="21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</row>
    <row r="238" spans="2:15" s="62" customFormat="1" ht="21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</row>
    <row r="239" spans="2:15" s="62" customFormat="1" ht="21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</row>
    <row r="240" spans="2:15" s="62" customFormat="1" ht="21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</row>
    <row r="241" spans="2:15" s="62" customFormat="1" ht="21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</row>
    <row r="242" spans="2:15" s="62" customFormat="1" ht="21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2:15" s="62" customFormat="1" ht="21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2:15" s="62" customFormat="1" ht="21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2:15" s="62" customFormat="1" ht="21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</row>
    <row r="246" spans="2:15" s="62" customFormat="1" ht="21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2:15" s="62" customFormat="1" ht="21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</row>
    <row r="248" spans="2:15" s="62" customFormat="1" ht="21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</row>
    <row r="249" spans="2:15" s="62" customFormat="1" ht="21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2:15" s="62" customFormat="1" ht="21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</row>
    <row r="251" spans="2:15" s="62" customFormat="1" ht="21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</row>
    <row r="252" spans="2:15" s="62" customFormat="1" ht="21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</row>
    <row r="253" spans="2:15" s="62" customFormat="1" ht="21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</row>
    <row r="254" spans="2:15" s="62" customFormat="1" ht="21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</row>
    <row r="255" spans="2:15" s="62" customFormat="1" ht="21"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</row>
  </sheetData>
  <sheetProtection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00390625" style="104" bestFit="1" customWidth="1"/>
    <col min="2" max="2" width="8.8515625" style="62" bestFit="1" customWidth="1"/>
    <col min="3" max="3" width="11.7109375" style="62" customWidth="1"/>
    <col min="4" max="4" width="11.28125" style="62" bestFit="1" customWidth="1"/>
    <col min="5" max="5" width="10.8515625" style="62" bestFit="1" customWidth="1"/>
    <col min="6" max="6" width="9.7109375" style="62" bestFit="1" customWidth="1"/>
    <col min="7" max="7" width="8.421875" style="62" bestFit="1" customWidth="1"/>
    <col min="8" max="10" width="8.00390625" style="62" hidden="1" customWidth="1"/>
    <col min="11" max="11" width="13.8515625" style="62" bestFit="1" customWidth="1"/>
    <col min="12" max="12" width="10.57421875" style="62" bestFit="1" customWidth="1"/>
    <col min="13" max="13" width="10.421875" style="62" bestFit="1" customWidth="1"/>
    <col min="14" max="14" width="12.8515625" style="62" bestFit="1" customWidth="1"/>
    <col min="15" max="16" width="10.421875" style="62" bestFit="1" customWidth="1"/>
    <col min="17" max="16384" width="9.00390625" style="62" customWidth="1"/>
  </cols>
  <sheetData>
    <row r="1" spans="1:15" ht="21">
      <c r="A1" s="91" t="s">
        <v>320</v>
      </c>
      <c r="B1" s="92" t="s">
        <v>303</v>
      </c>
      <c r="C1" s="93" t="s">
        <v>321</v>
      </c>
      <c r="D1" s="92" t="s">
        <v>322</v>
      </c>
      <c r="E1" s="92" t="s">
        <v>306</v>
      </c>
      <c r="F1" s="92" t="s">
        <v>307</v>
      </c>
      <c r="G1" s="92" t="s">
        <v>308</v>
      </c>
      <c r="H1" s="92"/>
      <c r="I1" s="92"/>
      <c r="J1" s="92"/>
      <c r="K1" s="92" t="s">
        <v>309</v>
      </c>
      <c r="L1" s="92" t="s">
        <v>310</v>
      </c>
      <c r="M1" s="92" t="s">
        <v>311</v>
      </c>
      <c r="N1" s="92" t="s">
        <v>122</v>
      </c>
      <c r="O1" s="92" t="s">
        <v>314</v>
      </c>
    </row>
    <row r="2" spans="1:15" ht="21">
      <c r="A2" s="96" t="s">
        <v>330</v>
      </c>
      <c r="B2" s="124">
        <v>4680</v>
      </c>
      <c r="C2" s="124"/>
      <c r="D2" s="124"/>
      <c r="E2" s="124"/>
      <c r="F2" s="124"/>
      <c r="G2" s="124">
        <v>-4680</v>
      </c>
      <c r="H2" s="124"/>
      <c r="I2" s="124"/>
      <c r="J2" s="124"/>
      <c r="K2" s="124"/>
      <c r="L2" s="124"/>
      <c r="M2" s="124"/>
      <c r="N2" s="124"/>
      <c r="O2" s="124"/>
    </row>
    <row r="3" spans="1:15" ht="21">
      <c r="A3" s="94" t="s">
        <v>329</v>
      </c>
      <c r="B3" s="125"/>
      <c r="C3" s="125"/>
      <c r="D3" s="125"/>
      <c r="E3" s="125"/>
      <c r="F3" s="125"/>
      <c r="G3" s="125">
        <v>-16400</v>
      </c>
      <c r="H3" s="125"/>
      <c r="I3" s="125"/>
      <c r="J3" s="125"/>
      <c r="K3" s="125"/>
      <c r="L3" s="125"/>
      <c r="M3" s="125">
        <v>16400</v>
      </c>
      <c r="N3" s="125"/>
      <c r="O3" s="125"/>
    </row>
    <row r="4" spans="1:15" ht="21">
      <c r="A4" s="95"/>
      <c r="B4" s="123"/>
      <c r="C4" s="123"/>
      <c r="D4" s="123"/>
      <c r="E4" s="123"/>
      <c r="F4" s="123"/>
      <c r="G4" s="123">
        <v>-15000</v>
      </c>
      <c r="H4" s="123"/>
      <c r="I4" s="123"/>
      <c r="J4" s="123"/>
      <c r="K4" s="123"/>
      <c r="L4" s="123"/>
      <c r="M4" s="123">
        <v>15000</v>
      </c>
      <c r="N4" s="123"/>
      <c r="O4" s="123"/>
    </row>
    <row r="5" spans="1:15" ht="21">
      <c r="A5" s="94" t="s">
        <v>328</v>
      </c>
      <c r="B5" s="125">
        <v>1617</v>
      </c>
      <c r="C5" s="125"/>
      <c r="D5" s="125"/>
      <c r="E5" s="125"/>
      <c r="F5" s="125"/>
      <c r="G5" s="125"/>
      <c r="H5" s="125"/>
      <c r="I5" s="125"/>
      <c r="J5" s="125"/>
      <c r="K5" s="125">
        <v>-1617</v>
      </c>
      <c r="L5" s="125"/>
      <c r="M5" s="125"/>
      <c r="N5" s="125"/>
      <c r="O5" s="125"/>
    </row>
    <row r="6" spans="1:15" ht="21">
      <c r="A6" s="95"/>
      <c r="B6" s="123"/>
      <c r="C6" s="123"/>
      <c r="D6" s="123">
        <v>18000</v>
      </c>
      <c r="E6" s="123"/>
      <c r="F6" s="123"/>
      <c r="G6" s="123"/>
      <c r="H6" s="123"/>
      <c r="I6" s="123"/>
      <c r="J6" s="123"/>
      <c r="K6" s="123">
        <v>-18000</v>
      </c>
      <c r="L6" s="123"/>
      <c r="M6" s="123"/>
      <c r="N6" s="123"/>
      <c r="O6" s="123"/>
    </row>
    <row r="7" spans="1:15" ht="21">
      <c r="A7" s="96" t="s">
        <v>327</v>
      </c>
      <c r="B7" s="124"/>
      <c r="C7" s="124"/>
      <c r="D7" s="124"/>
      <c r="E7" s="124"/>
      <c r="F7" s="124">
        <v>12000</v>
      </c>
      <c r="G7" s="124">
        <v>-12000</v>
      </c>
      <c r="H7" s="124"/>
      <c r="I7" s="124"/>
      <c r="J7" s="124"/>
      <c r="K7" s="124"/>
      <c r="L7" s="124"/>
      <c r="M7" s="124"/>
      <c r="N7" s="124"/>
      <c r="O7" s="124"/>
    </row>
    <row r="8" spans="1:15" ht="21">
      <c r="A8" s="96" t="s">
        <v>326</v>
      </c>
      <c r="B8" s="124">
        <v>210</v>
      </c>
      <c r="C8" s="124"/>
      <c r="D8" s="124">
        <v>4000</v>
      </c>
      <c r="E8" s="124"/>
      <c r="F8" s="124">
        <v>-4000</v>
      </c>
      <c r="G8" s="124"/>
      <c r="H8" s="124"/>
      <c r="I8" s="124"/>
      <c r="J8" s="124"/>
      <c r="K8" s="124">
        <v>-210</v>
      </c>
      <c r="L8" s="124"/>
      <c r="M8" s="124"/>
      <c r="N8" s="124"/>
      <c r="O8" s="124"/>
    </row>
    <row r="9" spans="1:15" ht="21">
      <c r="A9" s="97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21">
      <c r="A10" s="97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21">
      <c r="A11" s="97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21">
      <c r="A12" s="97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21">
      <c r="A13" s="97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1">
      <c r="A14" s="97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1">
      <c r="A15" s="97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1">
      <c r="A16" s="97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1">
      <c r="A17" s="97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1">
      <c r="A18" s="97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1">
      <c r="A19" s="97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1">
      <c r="A20" s="97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1">
      <c r="A21" s="95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1:15" ht="21">
      <c r="A22" s="9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6" s="101" customFormat="1" ht="21">
      <c r="A23" s="99" t="s">
        <v>63</v>
      </c>
      <c r="B23" s="121">
        <f aca="true" t="shared" si="0" ref="B23:O23">SUM(B2:B22)</f>
        <v>6507</v>
      </c>
      <c r="C23" s="121">
        <f t="shared" si="0"/>
        <v>0</v>
      </c>
      <c r="D23" s="121">
        <f t="shared" si="0"/>
        <v>22000</v>
      </c>
      <c r="E23" s="121">
        <f t="shared" si="0"/>
        <v>0</v>
      </c>
      <c r="F23" s="121">
        <f t="shared" si="0"/>
        <v>8000</v>
      </c>
      <c r="G23" s="121">
        <f t="shared" si="0"/>
        <v>-48080</v>
      </c>
      <c r="H23" s="121">
        <f t="shared" si="0"/>
        <v>0</v>
      </c>
      <c r="I23" s="121">
        <f t="shared" si="0"/>
        <v>0</v>
      </c>
      <c r="J23" s="121">
        <f t="shared" si="0"/>
        <v>0</v>
      </c>
      <c r="K23" s="121">
        <f t="shared" si="0"/>
        <v>-19827</v>
      </c>
      <c r="L23" s="121">
        <f t="shared" si="0"/>
        <v>0</v>
      </c>
      <c r="M23" s="121">
        <f t="shared" si="0"/>
        <v>31400</v>
      </c>
      <c r="N23" s="121">
        <f t="shared" si="0"/>
        <v>0</v>
      </c>
      <c r="O23" s="121">
        <f t="shared" si="0"/>
        <v>0</v>
      </c>
      <c r="P23" s="100">
        <f>B23+C23+D23+E23+F23+G23+K23+L23+M23+N23+O23</f>
        <v>0</v>
      </c>
    </row>
    <row r="24" spans="1:16" ht="21">
      <c r="A24" s="102" t="s">
        <v>323</v>
      </c>
      <c r="B24" s="120">
        <v>20800</v>
      </c>
      <c r="C24" s="120">
        <v>0</v>
      </c>
      <c r="D24" s="120">
        <v>252000</v>
      </c>
      <c r="E24" s="120">
        <v>20000</v>
      </c>
      <c r="F24" s="120">
        <v>45000</v>
      </c>
      <c r="G24" s="120">
        <v>340000</v>
      </c>
      <c r="H24" s="120"/>
      <c r="I24" s="120"/>
      <c r="J24" s="120"/>
      <c r="K24" s="120">
        <v>200000</v>
      </c>
      <c r="L24" s="120">
        <v>0</v>
      </c>
      <c r="M24" s="120">
        <v>14800</v>
      </c>
      <c r="N24" s="120">
        <v>0</v>
      </c>
      <c r="O24" s="120">
        <v>0</v>
      </c>
      <c r="P24" s="103">
        <f>B24+C24+D24+E24+F24+G24+K24+L24+M24+N24+O24</f>
        <v>892600</v>
      </c>
    </row>
    <row r="25" spans="1:16" ht="21">
      <c r="A25" s="102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03"/>
    </row>
    <row r="26" spans="1:16" ht="21">
      <c r="A26" s="102" t="s">
        <v>324</v>
      </c>
      <c r="B26" s="120">
        <f aca="true" t="shared" si="1" ref="B26:O26">B24+B23+B25</f>
        <v>27307</v>
      </c>
      <c r="C26" s="120">
        <f t="shared" si="1"/>
        <v>0</v>
      </c>
      <c r="D26" s="120">
        <f t="shared" si="1"/>
        <v>274000</v>
      </c>
      <c r="E26" s="120">
        <f t="shared" si="1"/>
        <v>20000</v>
      </c>
      <c r="F26" s="120">
        <f t="shared" si="1"/>
        <v>53000</v>
      </c>
      <c r="G26" s="120">
        <f t="shared" si="1"/>
        <v>291920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180173</v>
      </c>
      <c r="L26" s="120">
        <f t="shared" si="1"/>
        <v>0</v>
      </c>
      <c r="M26" s="120">
        <f t="shared" si="1"/>
        <v>46200</v>
      </c>
      <c r="N26" s="120">
        <f t="shared" si="1"/>
        <v>0</v>
      </c>
      <c r="O26" s="120">
        <f t="shared" si="1"/>
        <v>0</v>
      </c>
      <c r="P26" s="103">
        <f>B26+C26+D26+E26+F26+G26+K26+L26+M26+N26+O26</f>
        <v>892600</v>
      </c>
    </row>
    <row r="27" spans="2:15" ht="2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2:15" ht="21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2:15" ht="21">
      <c r="B29" s="117"/>
      <c r="C29" s="117"/>
      <c r="D29" s="11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2:15" ht="21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  <row r="31" spans="2:15" ht="2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2:15" ht="2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2:15" ht="21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2:15" ht="21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</row>
    <row r="35" spans="2:15" ht="21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2:15" ht="2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2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2:15" ht="2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2:15" ht="2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2:15" ht="2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</row>
    <row r="41" spans="2:15" ht="2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2:15" ht="21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2:15" ht="21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s="85" customFormat="1" ht="21">
      <c r="A44" s="106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2:15" ht="2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2:15" ht="21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</row>
    <row r="47" spans="2:15" ht="21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</row>
    <row r="48" spans="2:15" ht="2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</row>
    <row r="49" spans="2:15" s="62" customFormat="1" ht="2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2:15" s="62" customFormat="1" ht="2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2:15" s="62" customFormat="1" ht="21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2:15" s="62" customFormat="1" ht="2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2:15" s="62" customFormat="1" ht="2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2:15" s="62" customFormat="1" ht="2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2:15" s="62" customFormat="1" ht="21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2:15" s="62" customFormat="1" ht="2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2:15" s="62" customFormat="1" ht="2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2:15" s="62" customFormat="1" ht="2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</row>
    <row r="59" spans="2:15" s="62" customFormat="1" ht="2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2:15" s="62" customFormat="1" ht="2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2:15" s="62" customFormat="1" ht="21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 s="62" customFormat="1" ht="21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2:15" s="62" customFormat="1" ht="21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2:15" s="62" customFormat="1" ht="21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2:15" s="62" customFormat="1" ht="21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2:15" s="62" customFormat="1" ht="21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2:15" s="62" customFormat="1" ht="21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2:15" s="62" customFormat="1" ht="21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5" s="62" customFormat="1" ht="2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2:15" s="62" customFormat="1" ht="2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2:15" s="62" customFormat="1" ht="21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2:15" s="62" customFormat="1" ht="21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</row>
    <row r="73" spans="2:15" s="62" customFormat="1" ht="21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2:15" s="62" customFormat="1" ht="21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</row>
    <row r="75" spans="2:15" s="62" customFormat="1" ht="2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2:15" s="62" customFormat="1" ht="2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2:15" s="62" customFormat="1" ht="2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</row>
  </sheetData>
  <sheetProtection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00390625" style="1" customWidth="1"/>
    <col min="3" max="3" width="17.8515625" style="1" customWidth="1"/>
    <col min="4" max="4" width="12.57421875" style="1" customWidth="1"/>
    <col min="5" max="5" width="32.421875" style="1" customWidth="1"/>
    <col min="6" max="16384" width="9.00390625" style="1" customWidth="1"/>
  </cols>
  <sheetData>
    <row r="1" spans="1:10" ht="23.25">
      <c r="A1" s="137" t="s">
        <v>0</v>
      </c>
      <c r="B1" s="137"/>
      <c r="C1" s="137"/>
      <c r="D1" s="137"/>
      <c r="E1" s="137"/>
      <c r="F1" s="137"/>
      <c r="G1" s="9"/>
      <c r="H1" s="9"/>
      <c r="I1" s="9"/>
      <c r="J1" s="9"/>
    </row>
    <row r="2" spans="1:10" ht="23.25">
      <c r="A2" s="137" t="s">
        <v>48</v>
      </c>
      <c r="B2" s="137"/>
      <c r="C2" s="137"/>
      <c r="D2" s="137"/>
      <c r="E2" s="137"/>
      <c r="F2" s="137"/>
      <c r="G2" s="9"/>
      <c r="H2" s="9"/>
      <c r="I2" s="9"/>
      <c r="J2" s="9"/>
    </row>
    <row r="3" spans="1:10" ht="23.25">
      <c r="A3" s="137" t="s">
        <v>202</v>
      </c>
      <c r="B3" s="137"/>
      <c r="C3" s="137"/>
      <c r="D3" s="137"/>
      <c r="E3" s="137"/>
      <c r="F3" s="137"/>
      <c r="G3" s="9"/>
      <c r="H3" s="9"/>
      <c r="I3" s="9"/>
      <c r="J3" s="9"/>
    </row>
    <row r="5" ht="23.25">
      <c r="A5" s="4" t="s">
        <v>44</v>
      </c>
    </row>
    <row r="6" spans="1:2" ht="23.25">
      <c r="A6" s="4"/>
      <c r="B6" s="4" t="s">
        <v>178</v>
      </c>
    </row>
    <row r="7" spans="1:3" ht="23.25">
      <c r="A7" s="4"/>
      <c r="C7" s="1" t="s">
        <v>177</v>
      </c>
    </row>
    <row r="8" spans="1:2" ht="23.25">
      <c r="A8" s="4"/>
      <c r="B8" s="4" t="s">
        <v>179</v>
      </c>
    </row>
    <row r="9" spans="1:5" ht="23.25">
      <c r="A9" s="4"/>
      <c r="C9" s="41" t="s">
        <v>180</v>
      </c>
      <c r="D9" s="41" t="s">
        <v>181</v>
      </c>
      <c r="E9" s="41" t="s">
        <v>182</v>
      </c>
    </row>
    <row r="10" spans="1:5" ht="23.25">
      <c r="A10" s="4"/>
      <c r="C10" s="41" t="s">
        <v>183</v>
      </c>
      <c r="D10" s="41" t="s">
        <v>181</v>
      </c>
      <c r="E10" s="41" t="s">
        <v>184</v>
      </c>
    </row>
    <row r="11" spans="1:5" ht="23.25">
      <c r="A11" s="4"/>
      <c r="C11" s="41" t="s">
        <v>185</v>
      </c>
      <c r="D11" s="41" t="s">
        <v>181</v>
      </c>
      <c r="E11" s="41" t="s">
        <v>186</v>
      </c>
    </row>
    <row r="12" spans="1:5" ht="23.25">
      <c r="A12" s="4"/>
      <c r="C12" s="41" t="s">
        <v>187</v>
      </c>
      <c r="D12" s="41" t="s">
        <v>181</v>
      </c>
      <c r="E12" s="41" t="s">
        <v>182</v>
      </c>
    </row>
    <row r="13" spans="1:2" ht="23.25">
      <c r="A13" s="4"/>
      <c r="B13" s="4" t="s">
        <v>188</v>
      </c>
    </row>
    <row r="14" spans="1:3" ht="23.25">
      <c r="A14" s="4"/>
      <c r="C14" s="41" t="s">
        <v>189</v>
      </c>
    </row>
    <row r="15" spans="1:2" ht="23.25">
      <c r="A15" s="4"/>
      <c r="B15" s="4" t="s">
        <v>190</v>
      </c>
    </row>
    <row r="16" spans="1:3" ht="23.25">
      <c r="A16" s="4"/>
      <c r="C16" s="1" t="s">
        <v>191</v>
      </c>
    </row>
    <row r="17" spans="1:3" ht="23.25">
      <c r="A17" s="4"/>
      <c r="C17" s="25" t="s">
        <v>192</v>
      </c>
    </row>
    <row r="18" spans="1:3" ht="23.25">
      <c r="A18" s="4"/>
      <c r="C18" s="25" t="s">
        <v>193</v>
      </c>
    </row>
    <row r="19" spans="1:3" ht="23.25">
      <c r="A19" s="4"/>
      <c r="C19" s="25" t="s">
        <v>194</v>
      </c>
    </row>
    <row r="20" spans="1:3" ht="23.25">
      <c r="A20" s="4"/>
      <c r="C20" s="25" t="s">
        <v>195</v>
      </c>
    </row>
    <row r="21" spans="1:3" ht="23.25">
      <c r="A21" s="4"/>
      <c r="C21" s="25" t="s">
        <v>196</v>
      </c>
    </row>
    <row r="22" spans="1:3" ht="23.25">
      <c r="A22" s="4"/>
      <c r="C22" s="25" t="s">
        <v>197</v>
      </c>
    </row>
    <row r="23" spans="1:3" ht="23.25">
      <c r="A23" s="4"/>
      <c r="C23" s="25" t="s">
        <v>198</v>
      </c>
    </row>
    <row r="24" spans="1:3" ht="23.25">
      <c r="A24" s="4"/>
      <c r="B24" s="4" t="s">
        <v>199</v>
      </c>
      <c r="C24" s="25"/>
    </row>
    <row r="25" spans="1:3" ht="23.25">
      <c r="A25" s="4"/>
      <c r="C25" s="25" t="s">
        <v>200</v>
      </c>
    </row>
    <row r="26" ht="23.25">
      <c r="B26" s="1" t="s">
        <v>201</v>
      </c>
    </row>
    <row r="28" ht="23.25">
      <c r="A28" s="4" t="s">
        <v>49</v>
      </c>
    </row>
    <row r="29" ht="23.25">
      <c r="B29" s="1" t="s">
        <v>45</v>
      </c>
    </row>
    <row r="30" ht="23.25">
      <c r="B30" s="1" t="s">
        <v>46</v>
      </c>
    </row>
    <row r="31" ht="23.25">
      <c r="A31" s="1" t="s">
        <v>47</v>
      </c>
    </row>
    <row r="32" ht="23.25">
      <c r="A32" s="1" t="s">
        <v>203</v>
      </c>
    </row>
  </sheetData>
  <sheetProtection/>
  <mergeCells count="3">
    <mergeCell ref="A1:F1"/>
    <mergeCell ref="A2:F2"/>
    <mergeCell ref="A3:F3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5.28125" style="1" customWidth="1"/>
    <col min="2" max="2" width="29.421875" style="1" customWidth="1"/>
    <col min="3" max="3" width="16.421875" style="1" customWidth="1"/>
    <col min="4" max="4" width="20.140625" style="1" customWidth="1"/>
    <col min="5" max="5" width="17.7109375" style="1" customWidth="1"/>
    <col min="6" max="16384" width="9.00390625" style="1" customWidth="1"/>
  </cols>
  <sheetData>
    <row r="1" spans="1:10" ht="23.25">
      <c r="A1" s="137" t="s">
        <v>0</v>
      </c>
      <c r="B1" s="137"/>
      <c r="C1" s="137"/>
      <c r="D1" s="137"/>
      <c r="E1" s="137"/>
      <c r="F1" s="9"/>
      <c r="G1" s="9"/>
      <c r="H1" s="9"/>
      <c r="I1" s="9"/>
      <c r="J1" s="9"/>
    </row>
    <row r="2" spans="1:10" ht="23.25">
      <c r="A2" s="137" t="s">
        <v>48</v>
      </c>
      <c r="B2" s="137"/>
      <c r="C2" s="137"/>
      <c r="D2" s="137"/>
      <c r="E2" s="137"/>
      <c r="F2" s="9"/>
      <c r="G2" s="9"/>
      <c r="H2" s="9"/>
      <c r="I2" s="9"/>
      <c r="J2" s="9"/>
    </row>
    <row r="3" spans="1:10" ht="23.25">
      <c r="A3" s="137" t="s">
        <v>202</v>
      </c>
      <c r="B3" s="137"/>
      <c r="C3" s="137"/>
      <c r="D3" s="137"/>
      <c r="E3" s="137"/>
      <c r="F3" s="9"/>
      <c r="G3" s="9"/>
      <c r="H3" s="9"/>
      <c r="I3" s="9"/>
      <c r="J3" s="9"/>
    </row>
    <row r="5" ht="23.25">
      <c r="A5" s="4" t="s">
        <v>50</v>
      </c>
    </row>
    <row r="6" spans="1:5" ht="23.25">
      <c r="A6" s="138" t="s">
        <v>51</v>
      </c>
      <c r="B6" s="138"/>
      <c r="C6" s="138" t="s">
        <v>52</v>
      </c>
      <c r="D6" s="138" t="s">
        <v>53</v>
      </c>
      <c r="E6" s="138"/>
    </row>
    <row r="7" spans="1:5" ht="23.25">
      <c r="A7" s="138"/>
      <c r="B7" s="138"/>
      <c r="C7" s="138"/>
      <c r="D7" s="20" t="s">
        <v>54</v>
      </c>
      <c r="E7" s="20" t="s">
        <v>55</v>
      </c>
    </row>
    <row r="8" spans="1:5" ht="23.25">
      <c r="A8" s="14" t="s">
        <v>56</v>
      </c>
      <c r="B8" s="15"/>
      <c r="C8" s="37"/>
      <c r="D8" s="11"/>
      <c r="E8" s="11"/>
    </row>
    <row r="9" spans="1:5" ht="23.25">
      <c r="A9" s="16"/>
      <c r="B9" s="17" t="s">
        <v>57</v>
      </c>
      <c r="C9" s="24">
        <v>272600</v>
      </c>
      <c r="D9" s="12" t="s">
        <v>59</v>
      </c>
      <c r="E9" s="24">
        <v>9340725</v>
      </c>
    </row>
    <row r="10" spans="1:5" ht="23.25">
      <c r="A10" s="16"/>
      <c r="B10" s="17" t="s">
        <v>58</v>
      </c>
      <c r="C10" s="24">
        <v>5261708</v>
      </c>
      <c r="D10" s="12" t="s">
        <v>40</v>
      </c>
      <c r="E10" s="24">
        <v>0</v>
      </c>
    </row>
    <row r="11" spans="1:5" ht="23.25">
      <c r="A11" s="16"/>
      <c r="B11" s="17"/>
      <c r="C11" s="24"/>
      <c r="D11" s="12" t="s">
        <v>41</v>
      </c>
      <c r="E11" s="24">
        <v>0</v>
      </c>
    </row>
    <row r="12" spans="1:5" ht="23.25">
      <c r="A12" s="16"/>
      <c r="B12" s="17"/>
      <c r="C12" s="24"/>
      <c r="D12" s="12" t="s">
        <v>60</v>
      </c>
      <c r="E12" s="24">
        <v>0</v>
      </c>
    </row>
    <row r="13" spans="1:5" ht="23.25">
      <c r="A13" s="16"/>
      <c r="B13" s="17"/>
      <c r="C13" s="24"/>
      <c r="D13" s="12" t="s">
        <v>61</v>
      </c>
      <c r="E13" s="24">
        <v>272600</v>
      </c>
    </row>
    <row r="14" spans="1:5" ht="23.25">
      <c r="A14" s="18" t="s">
        <v>62</v>
      </c>
      <c r="B14" s="17"/>
      <c r="C14" s="24"/>
      <c r="D14" s="12"/>
      <c r="E14" s="12"/>
    </row>
    <row r="15" spans="1:5" ht="23.25">
      <c r="A15" s="18"/>
      <c r="B15" s="17" t="s">
        <v>204</v>
      </c>
      <c r="C15" s="24">
        <v>1504650</v>
      </c>
      <c r="D15" s="12"/>
      <c r="E15" s="12"/>
    </row>
    <row r="16" spans="1:5" ht="23.25">
      <c r="A16" s="18"/>
      <c r="B16" s="17" t="s">
        <v>205</v>
      </c>
      <c r="C16" s="24">
        <v>269975</v>
      </c>
      <c r="D16" s="12"/>
      <c r="E16" s="12"/>
    </row>
    <row r="17" spans="1:5" ht="23.25">
      <c r="A17" s="18"/>
      <c r="B17" s="17" t="s">
        <v>206</v>
      </c>
      <c r="C17" s="24">
        <v>172150</v>
      </c>
      <c r="D17" s="12"/>
      <c r="E17" s="12"/>
    </row>
    <row r="18" spans="1:5" ht="23.25">
      <c r="A18" s="18"/>
      <c r="B18" s="17" t="s">
        <v>207</v>
      </c>
      <c r="C18" s="24">
        <v>43000</v>
      </c>
      <c r="D18" s="12"/>
      <c r="E18" s="12"/>
    </row>
    <row r="19" spans="1:5" ht="23.25">
      <c r="A19" s="18"/>
      <c r="B19" s="17" t="s">
        <v>208</v>
      </c>
      <c r="C19" s="24">
        <v>187140</v>
      </c>
      <c r="D19" s="12"/>
      <c r="E19" s="12"/>
    </row>
    <row r="20" spans="1:5" ht="23.25">
      <c r="A20" s="16"/>
      <c r="B20" s="17" t="s">
        <v>209</v>
      </c>
      <c r="C20" s="24">
        <v>556000</v>
      </c>
      <c r="D20" s="12"/>
      <c r="E20" s="12"/>
    </row>
    <row r="21" spans="1:5" ht="23.25">
      <c r="A21" s="16"/>
      <c r="B21" s="17" t="s">
        <v>210</v>
      </c>
      <c r="C21" s="24">
        <v>10400</v>
      </c>
      <c r="D21" s="12"/>
      <c r="E21" s="12"/>
    </row>
    <row r="22" spans="1:5" ht="23.25">
      <c r="A22" s="16"/>
      <c r="B22" s="17" t="s">
        <v>211</v>
      </c>
      <c r="C22" s="24">
        <v>90000</v>
      </c>
      <c r="D22" s="12"/>
      <c r="E22" s="12"/>
    </row>
    <row r="23" spans="1:5" ht="23.25">
      <c r="A23" s="16"/>
      <c r="B23" s="17" t="s">
        <v>140</v>
      </c>
      <c r="C23" s="24">
        <v>27000</v>
      </c>
      <c r="D23" s="12"/>
      <c r="E23" s="12"/>
    </row>
    <row r="24" spans="1:5" ht="23.25">
      <c r="A24" s="16"/>
      <c r="B24" s="17" t="s">
        <v>212</v>
      </c>
      <c r="C24" s="24">
        <v>1218702</v>
      </c>
      <c r="D24" s="12"/>
      <c r="E24" s="12"/>
    </row>
    <row r="25" spans="1:5" ht="23.25">
      <c r="A25" s="16"/>
      <c r="B25" s="25"/>
      <c r="C25" s="24"/>
      <c r="D25" s="12"/>
      <c r="E25" s="12"/>
    </row>
    <row r="26" spans="1:5" ht="23.25">
      <c r="A26" s="16"/>
      <c r="B26" s="25"/>
      <c r="C26" s="24"/>
      <c r="D26" s="12"/>
      <c r="E26" s="12"/>
    </row>
    <row r="27" spans="1:5" ht="23.25">
      <c r="A27" s="16"/>
      <c r="B27" s="25"/>
      <c r="C27" s="24"/>
      <c r="D27" s="12"/>
      <c r="E27" s="12"/>
    </row>
    <row r="28" spans="1:5" ht="23.25">
      <c r="A28" s="16"/>
      <c r="C28" s="13"/>
      <c r="D28" s="12"/>
      <c r="E28" s="12"/>
    </row>
    <row r="29" spans="1:5" ht="23.25">
      <c r="A29" s="19"/>
      <c r="B29" s="21" t="s">
        <v>63</v>
      </c>
      <c r="C29" s="43">
        <f>SUM(C9:C24)</f>
        <v>9613325</v>
      </c>
      <c r="D29" s="13"/>
      <c r="E29" s="43">
        <f>SUM(E9:E28)</f>
        <v>9613325</v>
      </c>
    </row>
    <row r="31" ht="23.25">
      <c r="B31" s="1" t="s">
        <v>64</v>
      </c>
    </row>
    <row r="32" ht="23.25">
      <c r="A32" s="1" t="s">
        <v>65</v>
      </c>
    </row>
    <row r="33" ht="23.25">
      <c r="A33" s="1" t="s">
        <v>66</v>
      </c>
    </row>
  </sheetData>
  <sheetProtection/>
  <mergeCells count="6">
    <mergeCell ref="A6:B7"/>
    <mergeCell ref="C6:C7"/>
    <mergeCell ref="D6:E6"/>
    <mergeCell ref="A1:E1"/>
    <mergeCell ref="A2:E2"/>
    <mergeCell ref="A3:E3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G35"/>
    </sheetView>
  </sheetViews>
  <sheetFormatPr defaultColWidth="9.140625" defaultRowHeight="15"/>
  <cols>
    <col min="1" max="1" width="6.28125" style="1" customWidth="1"/>
    <col min="2" max="2" width="9.00390625" style="1" customWidth="1"/>
    <col min="3" max="3" width="6.7109375" style="1" customWidth="1"/>
    <col min="4" max="4" width="7.57421875" style="1" customWidth="1"/>
    <col min="5" max="5" width="18.7109375" style="1" customWidth="1"/>
    <col min="6" max="6" width="20.28125" style="1" customWidth="1"/>
    <col min="7" max="7" width="18.00390625" style="1" customWidth="1"/>
    <col min="8" max="16384" width="9.00390625" style="1" customWidth="1"/>
  </cols>
  <sheetData>
    <row r="1" spans="1:8" ht="23.25">
      <c r="A1" s="137" t="s">
        <v>0</v>
      </c>
      <c r="B1" s="137"/>
      <c r="C1" s="137"/>
      <c r="D1" s="137"/>
      <c r="E1" s="137"/>
      <c r="F1" s="137"/>
      <c r="G1" s="137"/>
      <c r="H1" s="9"/>
    </row>
    <row r="2" spans="1:8" ht="23.25">
      <c r="A2" s="137" t="s">
        <v>48</v>
      </c>
      <c r="B2" s="137"/>
      <c r="C2" s="137"/>
      <c r="D2" s="137"/>
      <c r="E2" s="137"/>
      <c r="F2" s="137"/>
      <c r="G2" s="137"/>
      <c r="H2" s="9"/>
    </row>
    <row r="3" spans="1:8" ht="23.25">
      <c r="A3" s="137" t="s">
        <v>202</v>
      </c>
      <c r="B3" s="137"/>
      <c r="C3" s="137"/>
      <c r="D3" s="137"/>
      <c r="E3" s="137"/>
      <c r="F3" s="137"/>
      <c r="G3" s="137"/>
      <c r="H3" s="9"/>
    </row>
    <row r="5" ht="23.25">
      <c r="A5" s="4" t="s">
        <v>67</v>
      </c>
    </row>
    <row r="6" spans="1:2" ht="23.25">
      <c r="A6" s="4"/>
      <c r="B6" s="1" t="s">
        <v>68</v>
      </c>
    </row>
    <row r="7" spans="1:7" ht="23.25">
      <c r="A7" s="4"/>
      <c r="B7" s="1" t="s">
        <v>69</v>
      </c>
      <c r="D7" s="1" t="s">
        <v>70</v>
      </c>
      <c r="E7" s="1" t="s">
        <v>71</v>
      </c>
      <c r="F7" s="1" t="s">
        <v>72</v>
      </c>
      <c r="G7" s="3">
        <v>2000000</v>
      </c>
    </row>
    <row r="8" spans="1:7" ht="23.25">
      <c r="A8" s="4"/>
      <c r="D8" s="1" t="s">
        <v>73</v>
      </c>
      <c r="E8" s="1" t="s">
        <v>76</v>
      </c>
      <c r="F8" s="1" t="s">
        <v>75</v>
      </c>
      <c r="G8" s="3">
        <v>4926835.86</v>
      </c>
    </row>
    <row r="9" spans="1:7" ht="23.25">
      <c r="A9" s="4"/>
      <c r="D9" s="1" t="s">
        <v>73</v>
      </c>
      <c r="E9" s="1" t="s">
        <v>74</v>
      </c>
      <c r="F9" s="1" t="s">
        <v>77</v>
      </c>
      <c r="G9" s="3">
        <v>3071928.32</v>
      </c>
    </row>
    <row r="10" spans="1:7" ht="23.25">
      <c r="A10" s="4"/>
      <c r="D10" s="1" t="s">
        <v>78</v>
      </c>
      <c r="E10" s="1" t="s">
        <v>79</v>
      </c>
      <c r="F10" s="1" t="s">
        <v>80</v>
      </c>
      <c r="G10" s="3">
        <v>12177054.94</v>
      </c>
    </row>
    <row r="11" spans="1:7" ht="23.25">
      <c r="A11" s="4"/>
      <c r="D11" s="1" t="s">
        <v>78</v>
      </c>
      <c r="E11" s="1" t="s">
        <v>79</v>
      </c>
      <c r="F11" s="1" t="s">
        <v>81</v>
      </c>
      <c r="G11" s="3">
        <v>559551.7</v>
      </c>
    </row>
    <row r="12" spans="1:7" ht="23.25">
      <c r="A12" s="4"/>
      <c r="D12" s="1" t="s">
        <v>78</v>
      </c>
      <c r="E12" s="1" t="s">
        <v>82</v>
      </c>
      <c r="F12" s="1" t="s">
        <v>83</v>
      </c>
      <c r="G12" s="3">
        <v>39724.12</v>
      </c>
    </row>
    <row r="13" spans="1:7" ht="24" thickBot="1">
      <c r="A13" s="4"/>
      <c r="D13" s="4" t="s">
        <v>63</v>
      </c>
      <c r="G13" s="22">
        <f>SUM(G7:G12)</f>
        <v>22775094.939999998</v>
      </c>
    </row>
    <row r="14" ht="24" thickTop="1">
      <c r="G14" s="3"/>
    </row>
    <row r="15" ht="23.25">
      <c r="A15" s="4" t="s">
        <v>84</v>
      </c>
    </row>
    <row r="16" spans="2:7" ht="23.25">
      <c r="B16" s="1" t="s">
        <v>85</v>
      </c>
      <c r="G16" s="3">
        <v>7349</v>
      </c>
    </row>
    <row r="17" spans="2:7" ht="23.25">
      <c r="B17" s="1" t="s">
        <v>86</v>
      </c>
      <c r="G17" s="3">
        <v>477</v>
      </c>
    </row>
    <row r="18" spans="4:7" ht="24" thickBot="1">
      <c r="D18" s="4" t="s">
        <v>63</v>
      </c>
      <c r="G18" s="22">
        <f>SUM(G16:G17)</f>
        <v>7826</v>
      </c>
    </row>
    <row r="19" ht="24" thickTop="1"/>
    <row r="20" ht="23.25">
      <c r="A20" s="4" t="s">
        <v>87</v>
      </c>
    </row>
    <row r="22" spans="2:7" ht="23.25">
      <c r="B22" s="139" t="s">
        <v>88</v>
      </c>
      <c r="C22" s="140"/>
      <c r="D22" s="141"/>
      <c r="E22" s="27" t="s">
        <v>89</v>
      </c>
      <c r="F22" s="27" t="s">
        <v>90</v>
      </c>
      <c r="G22" s="27" t="s">
        <v>55</v>
      </c>
    </row>
    <row r="23" spans="2:7" ht="23.25">
      <c r="B23" s="16" t="s">
        <v>91</v>
      </c>
      <c r="C23" s="25"/>
      <c r="D23" s="17"/>
      <c r="E23" s="23">
        <v>2557</v>
      </c>
      <c r="F23" s="23">
        <v>8</v>
      </c>
      <c r="G23" s="24">
        <v>487</v>
      </c>
    </row>
    <row r="24" spans="2:7" ht="23.25">
      <c r="B24" s="16"/>
      <c r="C24" s="25"/>
      <c r="D24" s="17"/>
      <c r="E24" s="23">
        <v>2558</v>
      </c>
      <c r="F24" s="23">
        <v>13</v>
      </c>
      <c r="G24" s="24">
        <v>734</v>
      </c>
    </row>
    <row r="25" spans="2:7" ht="23.25">
      <c r="B25" s="139" t="s">
        <v>63</v>
      </c>
      <c r="C25" s="140"/>
      <c r="D25" s="140"/>
      <c r="E25" s="141"/>
      <c r="F25" s="36">
        <f>SUM(F23:F24)</f>
        <v>21</v>
      </c>
      <c r="G25" s="28">
        <f>SUM(G23:G24)</f>
        <v>1221</v>
      </c>
    </row>
    <row r="26" spans="2:7" ht="23.25">
      <c r="B26" s="139" t="s">
        <v>92</v>
      </c>
      <c r="C26" s="140"/>
      <c r="D26" s="140"/>
      <c r="E26" s="141"/>
      <c r="F26" s="27">
        <f>SUM(F25)</f>
        <v>21</v>
      </c>
      <c r="G26" s="26">
        <f>SUM(G25)</f>
        <v>1221</v>
      </c>
    </row>
  </sheetData>
  <sheetProtection/>
  <mergeCells count="6">
    <mergeCell ref="B22:D22"/>
    <mergeCell ref="B25:E25"/>
    <mergeCell ref="B26:E26"/>
    <mergeCell ref="A1:G1"/>
    <mergeCell ref="A2:G2"/>
    <mergeCell ref="A3:G3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G29"/>
    </sheetView>
  </sheetViews>
  <sheetFormatPr defaultColWidth="9.140625" defaultRowHeight="20.25" customHeight="1"/>
  <cols>
    <col min="1" max="1" width="7.7109375" style="1" customWidth="1"/>
    <col min="2" max="2" width="9.140625" style="1" bestFit="1" customWidth="1"/>
    <col min="3" max="3" width="23.28125" style="1" bestFit="1" customWidth="1"/>
    <col min="4" max="4" width="22.421875" style="1" bestFit="1" customWidth="1"/>
    <col min="5" max="5" width="29.57421875" style="1" bestFit="1" customWidth="1"/>
    <col min="6" max="6" width="31.7109375" style="1" customWidth="1"/>
    <col min="7" max="7" width="11.140625" style="1" bestFit="1" customWidth="1"/>
    <col min="8" max="16384" width="9.00390625" style="1" customWidth="1"/>
  </cols>
  <sheetData>
    <row r="1" spans="1:10" ht="20.25" customHeight="1">
      <c r="A1" s="142" t="s">
        <v>0</v>
      </c>
      <c r="B1" s="142"/>
      <c r="C1" s="142"/>
      <c r="D1" s="142"/>
      <c r="E1" s="142"/>
      <c r="F1" s="142"/>
      <c r="G1" s="142"/>
      <c r="H1" s="9"/>
      <c r="I1" s="9"/>
      <c r="J1" s="9"/>
    </row>
    <row r="2" spans="1:10" ht="20.25" customHeight="1">
      <c r="A2" s="142" t="s">
        <v>48</v>
      </c>
      <c r="B2" s="142"/>
      <c r="C2" s="142"/>
      <c r="D2" s="142"/>
      <c r="E2" s="142"/>
      <c r="F2" s="142"/>
      <c r="G2" s="142"/>
      <c r="H2" s="9"/>
      <c r="I2" s="9"/>
      <c r="J2" s="9"/>
    </row>
    <row r="3" spans="1:10" ht="20.25" customHeight="1">
      <c r="A3" s="142" t="s">
        <v>202</v>
      </c>
      <c r="B3" s="142"/>
      <c r="C3" s="142"/>
      <c r="D3" s="142"/>
      <c r="E3" s="142"/>
      <c r="F3" s="142"/>
      <c r="G3" s="142"/>
      <c r="H3" s="9"/>
      <c r="I3" s="9"/>
      <c r="J3" s="9"/>
    </row>
    <row r="4" spans="1:7" ht="13.5" customHeight="1">
      <c r="A4" s="10"/>
      <c r="B4" s="10"/>
      <c r="C4" s="10"/>
      <c r="D4" s="10"/>
      <c r="E4" s="10"/>
      <c r="F4" s="10"/>
      <c r="G4" s="10"/>
    </row>
    <row r="5" spans="1:7" ht="20.25" customHeight="1">
      <c r="A5" s="30" t="s">
        <v>99</v>
      </c>
      <c r="B5" s="10"/>
      <c r="C5" s="10"/>
      <c r="D5" s="10"/>
      <c r="E5" s="10"/>
      <c r="F5" s="10"/>
      <c r="G5" s="10"/>
    </row>
    <row r="6" spans="1:7" ht="9.75" customHeight="1">
      <c r="A6" s="10"/>
      <c r="B6" s="10"/>
      <c r="C6" s="10"/>
      <c r="D6" s="10"/>
      <c r="E6" s="10"/>
      <c r="F6" s="10"/>
      <c r="G6" s="10"/>
    </row>
    <row r="7" spans="1:7" ht="20.25" customHeight="1">
      <c r="A7" s="31" t="s">
        <v>93</v>
      </c>
      <c r="B7" s="31" t="s">
        <v>94</v>
      </c>
      <c r="C7" s="31" t="s">
        <v>95</v>
      </c>
      <c r="D7" s="31" t="s">
        <v>96</v>
      </c>
      <c r="E7" s="31" t="s">
        <v>97</v>
      </c>
      <c r="F7" s="31" t="s">
        <v>98</v>
      </c>
      <c r="G7" s="31" t="s">
        <v>55</v>
      </c>
    </row>
    <row r="8" spans="1:7" ht="20.25" customHeight="1">
      <c r="A8" s="29" t="s">
        <v>100</v>
      </c>
      <c r="B8" s="29" t="s">
        <v>101</v>
      </c>
      <c r="C8" s="29" t="s">
        <v>102</v>
      </c>
      <c r="D8" s="29" t="s">
        <v>103</v>
      </c>
      <c r="E8" s="29" t="s">
        <v>104</v>
      </c>
      <c r="F8" s="29" t="s">
        <v>105</v>
      </c>
      <c r="G8" s="32">
        <v>112286</v>
      </c>
    </row>
    <row r="9" spans="1:7" ht="20.25" customHeight="1">
      <c r="A9" s="29" t="s">
        <v>100</v>
      </c>
      <c r="B9" s="29" t="s">
        <v>101</v>
      </c>
      <c r="C9" s="29" t="s">
        <v>109</v>
      </c>
      <c r="D9" s="29" t="s">
        <v>103</v>
      </c>
      <c r="E9" s="29" t="s">
        <v>104</v>
      </c>
      <c r="F9" s="29" t="s">
        <v>106</v>
      </c>
      <c r="G9" s="32">
        <v>85250</v>
      </c>
    </row>
    <row r="10" spans="1:7" ht="20.25" customHeight="1">
      <c r="A10" s="29" t="s">
        <v>100</v>
      </c>
      <c r="B10" s="29" t="s">
        <v>110</v>
      </c>
      <c r="C10" s="29" t="s">
        <v>111</v>
      </c>
      <c r="D10" s="29" t="s">
        <v>103</v>
      </c>
      <c r="E10" s="29" t="s">
        <v>104</v>
      </c>
      <c r="F10" s="29" t="s">
        <v>107</v>
      </c>
      <c r="G10" s="32">
        <v>44860</v>
      </c>
    </row>
    <row r="11" spans="1:7" ht="20.25" customHeight="1">
      <c r="A11" s="29" t="s">
        <v>100</v>
      </c>
      <c r="B11" s="29" t="s">
        <v>112</v>
      </c>
      <c r="C11" s="29" t="s">
        <v>113</v>
      </c>
      <c r="D11" s="29" t="s">
        <v>103</v>
      </c>
      <c r="E11" s="29" t="s">
        <v>104</v>
      </c>
      <c r="F11" s="29" t="s">
        <v>108</v>
      </c>
      <c r="G11" s="32">
        <v>52360</v>
      </c>
    </row>
    <row r="12" spans="1:7" ht="20.25" customHeight="1">
      <c r="A12" s="29" t="s">
        <v>100</v>
      </c>
      <c r="B12" s="29" t="s">
        <v>101</v>
      </c>
      <c r="C12" s="29" t="s">
        <v>102</v>
      </c>
      <c r="D12" s="29" t="s">
        <v>114</v>
      </c>
      <c r="E12" s="29" t="s">
        <v>115</v>
      </c>
      <c r="F12" s="29" t="s">
        <v>116</v>
      </c>
      <c r="G12" s="32">
        <v>6600</v>
      </c>
    </row>
    <row r="13" spans="1:7" ht="20.25" customHeight="1">
      <c r="A13" s="29" t="s">
        <v>100</v>
      </c>
      <c r="B13" s="29" t="s">
        <v>101</v>
      </c>
      <c r="C13" s="29" t="s">
        <v>102</v>
      </c>
      <c r="D13" s="29" t="s">
        <v>114</v>
      </c>
      <c r="E13" s="29" t="s">
        <v>115</v>
      </c>
      <c r="F13" s="29" t="s">
        <v>117</v>
      </c>
      <c r="G13" s="32">
        <v>6600</v>
      </c>
    </row>
    <row r="14" spans="1:7" ht="20.25" customHeight="1">
      <c r="A14" s="29" t="s">
        <v>100</v>
      </c>
      <c r="B14" s="29" t="s">
        <v>101</v>
      </c>
      <c r="C14" s="29" t="s">
        <v>102</v>
      </c>
      <c r="D14" s="29" t="s">
        <v>114</v>
      </c>
      <c r="E14" s="29" t="s">
        <v>115</v>
      </c>
      <c r="F14" s="29" t="s">
        <v>118</v>
      </c>
      <c r="G14" s="32">
        <v>9000</v>
      </c>
    </row>
    <row r="15" spans="1:7" ht="20.25" customHeight="1">
      <c r="A15" s="29" t="s">
        <v>100</v>
      </c>
      <c r="B15" s="29" t="s">
        <v>101</v>
      </c>
      <c r="C15" s="29" t="s">
        <v>102</v>
      </c>
      <c r="D15" s="29" t="s">
        <v>119</v>
      </c>
      <c r="E15" s="29" t="s">
        <v>120</v>
      </c>
      <c r="F15" s="29"/>
      <c r="G15" s="32">
        <v>16000</v>
      </c>
    </row>
    <row r="16" spans="1:7" ht="20.25" customHeight="1">
      <c r="A16" s="29" t="s">
        <v>100</v>
      </c>
      <c r="B16" s="29" t="s">
        <v>110</v>
      </c>
      <c r="C16" s="29" t="s">
        <v>111</v>
      </c>
      <c r="D16" s="29" t="s">
        <v>122</v>
      </c>
      <c r="E16" s="29" t="s">
        <v>123</v>
      </c>
      <c r="F16" s="29" t="s">
        <v>126</v>
      </c>
      <c r="G16" s="32">
        <v>457000</v>
      </c>
    </row>
    <row r="17" spans="1:7" ht="20.25" customHeight="1">
      <c r="A17" s="29" t="s">
        <v>100</v>
      </c>
      <c r="B17" s="29" t="s">
        <v>110</v>
      </c>
      <c r="C17" s="29" t="s">
        <v>111</v>
      </c>
      <c r="D17" s="29" t="s">
        <v>122</v>
      </c>
      <c r="E17" s="29" t="s">
        <v>123</v>
      </c>
      <c r="F17" s="29" t="s">
        <v>124</v>
      </c>
      <c r="G17" s="32">
        <v>199000</v>
      </c>
    </row>
    <row r="18" spans="1:7" ht="20.25" customHeight="1">
      <c r="A18" s="29" t="s">
        <v>100</v>
      </c>
      <c r="B18" s="29" t="s">
        <v>110</v>
      </c>
      <c r="C18" s="29" t="s">
        <v>121</v>
      </c>
      <c r="D18" s="29" t="s">
        <v>122</v>
      </c>
      <c r="E18" s="29" t="s">
        <v>123</v>
      </c>
      <c r="F18" s="29" t="s">
        <v>125</v>
      </c>
      <c r="G18" s="32">
        <v>124462</v>
      </c>
    </row>
    <row r="19" spans="1:7" ht="20.25" customHeight="1">
      <c r="A19" s="29" t="s">
        <v>127</v>
      </c>
      <c r="B19" s="29" t="s">
        <v>128</v>
      </c>
      <c r="C19" s="29" t="s">
        <v>128</v>
      </c>
      <c r="D19" s="29" t="s">
        <v>128</v>
      </c>
      <c r="E19" s="29" t="s">
        <v>129</v>
      </c>
      <c r="F19" s="29"/>
      <c r="G19" s="32">
        <v>450</v>
      </c>
    </row>
    <row r="20" spans="1:7" ht="20.25" customHeight="1">
      <c r="A20" s="29" t="s">
        <v>127</v>
      </c>
      <c r="B20" s="29" t="s">
        <v>128</v>
      </c>
      <c r="C20" s="29" t="s">
        <v>128</v>
      </c>
      <c r="D20" s="29" t="s">
        <v>128</v>
      </c>
      <c r="E20" s="29" t="s">
        <v>130</v>
      </c>
      <c r="F20" s="29"/>
      <c r="G20" s="32">
        <v>48900</v>
      </c>
    </row>
    <row r="21" spans="1:7" ht="20.25" customHeight="1">
      <c r="A21" s="29" t="s">
        <v>127</v>
      </c>
      <c r="B21" s="29" t="s">
        <v>128</v>
      </c>
      <c r="C21" s="29" t="s">
        <v>128</v>
      </c>
      <c r="D21" s="29" t="s">
        <v>128</v>
      </c>
      <c r="E21" s="29" t="s">
        <v>131</v>
      </c>
      <c r="F21" s="29"/>
      <c r="G21" s="32">
        <v>13600</v>
      </c>
    </row>
    <row r="22" spans="1:7" ht="20.25" customHeight="1">
      <c r="A22" s="29" t="s">
        <v>127</v>
      </c>
      <c r="B22" s="29" t="s">
        <v>112</v>
      </c>
      <c r="C22" s="29" t="s">
        <v>113</v>
      </c>
      <c r="D22" s="29" t="s">
        <v>132</v>
      </c>
      <c r="E22" s="29" t="s">
        <v>133</v>
      </c>
      <c r="F22" s="29"/>
      <c r="G22" s="32">
        <v>9000</v>
      </c>
    </row>
    <row r="23" spans="1:7" ht="20.25" customHeight="1">
      <c r="A23" s="29" t="s">
        <v>127</v>
      </c>
      <c r="B23" s="29" t="s">
        <v>134</v>
      </c>
      <c r="C23" s="29" t="s">
        <v>135</v>
      </c>
      <c r="D23" s="29" t="s">
        <v>114</v>
      </c>
      <c r="E23" s="29" t="s">
        <v>142</v>
      </c>
      <c r="F23" s="29" t="s">
        <v>136</v>
      </c>
      <c r="G23" s="32">
        <v>12500</v>
      </c>
    </row>
    <row r="24" spans="1:7" ht="20.25" customHeight="1">
      <c r="A24" s="29" t="s">
        <v>127</v>
      </c>
      <c r="B24" s="29" t="s">
        <v>134</v>
      </c>
      <c r="C24" s="29" t="s">
        <v>135</v>
      </c>
      <c r="D24" s="29" t="s">
        <v>114</v>
      </c>
      <c r="E24" s="29" t="s">
        <v>142</v>
      </c>
      <c r="F24" s="29" t="s">
        <v>137</v>
      </c>
      <c r="G24" s="32">
        <v>24500</v>
      </c>
    </row>
    <row r="25" spans="1:7" ht="20.25" customHeight="1">
      <c r="A25" s="29" t="s">
        <v>127</v>
      </c>
      <c r="B25" s="29" t="s">
        <v>134</v>
      </c>
      <c r="C25" s="29" t="s">
        <v>135</v>
      </c>
      <c r="D25" s="29" t="s">
        <v>114</v>
      </c>
      <c r="E25" s="29" t="s">
        <v>142</v>
      </c>
      <c r="F25" s="29" t="s">
        <v>138</v>
      </c>
      <c r="G25" s="32">
        <v>10500</v>
      </c>
    </row>
    <row r="26" spans="1:7" ht="20.25" customHeight="1">
      <c r="A26" s="29" t="s">
        <v>127</v>
      </c>
      <c r="B26" s="29" t="s">
        <v>134</v>
      </c>
      <c r="C26" s="29" t="s">
        <v>135</v>
      </c>
      <c r="D26" s="29" t="s">
        <v>139</v>
      </c>
      <c r="E26" s="29" t="s">
        <v>140</v>
      </c>
      <c r="F26" s="29" t="s">
        <v>141</v>
      </c>
      <c r="G26" s="32">
        <v>415000</v>
      </c>
    </row>
    <row r="27" spans="1:7" ht="20.25" customHeight="1">
      <c r="A27" s="29" t="s">
        <v>127</v>
      </c>
      <c r="B27" s="29" t="s">
        <v>110</v>
      </c>
      <c r="C27" s="29" t="s">
        <v>111</v>
      </c>
      <c r="D27" s="29" t="s">
        <v>122</v>
      </c>
      <c r="E27" s="29" t="s">
        <v>123</v>
      </c>
      <c r="F27" s="29" t="s">
        <v>143</v>
      </c>
      <c r="G27" s="32">
        <v>617233</v>
      </c>
    </row>
    <row r="28" spans="1:7" ht="20.25" customHeight="1">
      <c r="A28" s="143" t="s">
        <v>63</v>
      </c>
      <c r="B28" s="144"/>
      <c r="C28" s="144"/>
      <c r="D28" s="144"/>
      <c r="E28" s="144"/>
      <c r="F28" s="145"/>
      <c r="G28" s="33">
        <f>SUM(G8:G27)</f>
        <v>2265101</v>
      </c>
    </row>
    <row r="29" ht="20.25" customHeight="1">
      <c r="G29" s="3"/>
    </row>
    <row r="30" spans="4:7" ht="20.25" customHeight="1">
      <c r="D30" s="34"/>
      <c r="G30" s="3"/>
    </row>
    <row r="31" spans="4:7" ht="20.25" customHeight="1">
      <c r="D31" s="34"/>
      <c r="G31" s="3"/>
    </row>
    <row r="32" spans="4:7" ht="20.25" customHeight="1">
      <c r="D32" s="34"/>
      <c r="G32" s="3"/>
    </row>
    <row r="33" ht="20.25" customHeight="1">
      <c r="G33" s="3"/>
    </row>
  </sheetData>
  <sheetProtection/>
  <mergeCells count="4">
    <mergeCell ref="A1:G1"/>
    <mergeCell ref="A2:G2"/>
    <mergeCell ref="A3:G3"/>
    <mergeCell ref="A28:F28"/>
  </mergeCells>
  <printOptions/>
  <pageMargins left="0.11811023622047245" right="0.11811023622047245" top="0.15748031496062992" bottom="0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G14"/>
    </sheetView>
  </sheetViews>
  <sheetFormatPr defaultColWidth="9.140625" defaultRowHeight="15"/>
  <cols>
    <col min="1" max="1" width="6.28125" style="1" customWidth="1"/>
    <col min="2" max="2" width="9.00390625" style="1" customWidth="1"/>
    <col min="3" max="3" width="6.7109375" style="1" customWidth="1"/>
    <col min="4" max="4" width="7.57421875" style="1" customWidth="1"/>
    <col min="5" max="5" width="18.7109375" style="1" customWidth="1"/>
    <col min="6" max="6" width="20.28125" style="1" customWidth="1"/>
    <col min="7" max="7" width="18.00390625" style="1" customWidth="1"/>
    <col min="8" max="16384" width="9.00390625" style="1" customWidth="1"/>
  </cols>
  <sheetData>
    <row r="1" spans="1:8" ht="23.25">
      <c r="A1" s="137" t="s">
        <v>0</v>
      </c>
      <c r="B1" s="137"/>
      <c r="C1" s="137"/>
      <c r="D1" s="137"/>
      <c r="E1" s="137"/>
      <c r="F1" s="137"/>
      <c r="G1" s="137"/>
      <c r="H1" s="9"/>
    </row>
    <row r="2" spans="1:8" ht="23.25">
      <c r="A2" s="137" t="s">
        <v>48</v>
      </c>
      <c r="B2" s="137"/>
      <c r="C2" s="137"/>
      <c r="D2" s="137"/>
      <c r="E2" s="137"/>
      <c r="F2" s="137"/>
      <c r="G2" s="137"/>
      <c r="H2" s="9"/>
    </row>
    <row r="3" spans="1:8" ht="23.25">
      <c r="A3" s="137" t="s">
        <v>144</v>
      </c>
      <c r="B3" s="137"/>
      <c r="C3" s="137"/>
      <c r="D3" s="137"/>
      <c r="E3" s="137"/>
      <c r="F3" s="137"/>
      <c r="G3" s="137"/>
      <c r="H3" s="9"/>
    </row>
    <row r="5" ht="23.25">
      <c r="A5" s="4" t="s">
        <v>151</v>
      </c>
    </row>
    <row r="6" spans="1:7" ht="23.25">
      <c r="A6" s="4"/>
      <c r="B6" s="1" t="s">
        <v>145</v>
      </c>
      <c r="G6" s="3">
        <v>250</v>
      </c>
    </row>
    <row r="7" spans="1:7" ht="23.25">
      <c r="A7" s="4"/>
      <c r="B7" s="1" t="s">
        <v>146</v>
      </c>
      <c r="G7" s="3">
        <v>4575.2</v>
      </c>
    </row>
    <row r="8" spans="1:7" ht="23.25">
      <c r="A8" s="4"/>
      <c r="B8" s="1" t="s">
        <v>147</v>
      </c>
      <c r="G8" s="3">
        <v>293381</v>
      </c>
    </row>
    <row r="9" spans="1:7" ht="23.25">
      <c r="A9" s="4"/>
      <c r="B9" s="1" t="s">
        <v>148</v>
      </c>
      <c r="G9" s="3">
        <v>1496.37</v>
      </c>
    </row>
    <row r="10" spans="1:7" ht="23.25">
      <c r="A10" s="4"/>
      <c r="B10" s="1" t="s">
        <v>149</v>
      </c>
      <c r="G10" s="3">
        <v>13283.24</v>
      </c>
    </row>
    <row r="11" spans="1:7" ht="23.25">
      <c r="A11" s="4"/>
      <c r="B11" s="1" t="s">
        <v>150</v>
      </c>
      <c r="G11" s="3">
        <v>797551.7</v>
      </c>
    </row>
    <row r="12" spans="1:7" ht="23.25">
      <c r="A12" s="4"/>
      <c r="G12" s="3"/>
    </row>
    <row r="13" spans="1:7" ht="24" thickBot="1">
      <c r="A13" s="4"/>
      <c r="D13" s="4" t="s">
        <v>63</v>
      </c>
      <c r="G13" s="22">
        <f>SUM(G6:G12)</f>
        <v>1110537.51</v>
      </c>
    </row>
    <row r="14" ht="24" thickTop="1">
      <c r="G14" s="3"/>
    </row>
  </sheetData>
  <sheetProtection/>
  <mergeCells count="3">
    <mergeCell ref="A1:G1"/>
    <mergeCell ref="A2:G2"/>
    <mergeCell ref="A3:G3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I21" sqref="I21"/>
    </sheetView>
  </sheetViews>
  <sheetFormatPr defaultColWidth="9.140625" defaultRowHeight="15"/>
  <cols>
    <col min="1" max="1" width="6.28125" style="1" customWidth="1"/>
    <col min="2" max="2" width="9.00390625" style="1" customWidth="1"/>
    <col min="3" max="3" width="6.7109375" style="1" customWidth="1"/>
    <col min="4" max="4" width="31.7109375" style="1" customWidth="1"/>
    <col min="5" max="5" width="11.140625" style="1" bestFit="1" customWidth="1"/>
    <col min="6" max="6" width="11.140625" style="3" bestFit="1" customWidth="1"/>
    <col min="7" max="7" width="12.00390625" style="1" bestFit="1" customWidth="1"/>
    <col min="8" max="16384" width="9.00390625" style="1" customWidth="1"/>
  </cols>
  <sheetData>
    <row r="1" spans="1:8" ht="23.25">
      <c r="A1" s="137" t="s">
        <v>0</v>
      </c>
      <c r="B1" s="137"/>
      <c r="C1" s="137"/>
      <c r="D1" s="137"/>
      <c r="E1" s="137"/>
      <c r="F1" s="137"/>
      <c r="G1" s="137"/>
      <c r="H1" s="9"/>
    </row>
    <row r="2" spans="1:8" ht="23.25">
      <c r="A2" s="137" t="s">
        <v>48</v>
      </c>
      <c r="B2" s="137"/>
      <c r="C2" s="137"/>
      <c r="D2" s="137"/>
      <c r="E2" s="137"/>
      <c r="F2" s="137"/>
      <c r="G2" s="137"/>
      <c r="H2" s="9"/>
    </row>
    <row r="3" spans="1:8" ht="23.25">
      <c r="A3" s="137" t="s">
        <v>144</v>
      </c>
      <c r="B3" s="137"/>
      <c r="C3" s="137"/>
      <c r="D3" s="137"/>
      <c r="E3" s="137"/>
      <c r="F3" s="137"/>
      <c r="G3" s="137"/>
      <c r="H3" s="9"/>
    </row>
    <row r="5" ht="23.25">
      <c r="A5" s="4" t="s">
        <v>152</v>
      </c>
    </row>
    <row r="6" spans="1:7" ht="23.25">
      <c r="A6" s="4" t="s">
        <v>153</v>
      </c>
      <c r="G6" s="3">
        <v>10238955.73</v>
      </c>
    </row>
    <row r="7" spans="1:5" ht="23.25">
      <c r="A7" s="4"/>
      <c r="B7" s="1" t="s">
        <v>154</v>
      </c>
      <c r="E7" s="3">
        <v>3956788.46</v>
      </c>
    </row>
    <row r="8" spans="1:2" ht="23.25">
      <c r="A8" s="4"/>
      <c r="B8" s="1" t="s">
        <v>166</v>
      </c>
    </row>
    <row r="9" spans="1:7" ht="23.25">
      <c r="A9" s="4"/>
      <c r="B9" s="1" t="s">
        <v>155</v>
      </c>
      <c r="E9" s="3">
        <v>989197.11</v>
      </c>
      <c r="G9" s="3"/>
    </row>
    <row r="10" spans="1:7" ht="23.25">
      <c r="A10" s="4"/>
      <c r="B10" s="1" t="s">
        <v>167</v>
      </c>
      <c r="F10" s="3">
        <f>E7-E9</f>
        <v>2967591.35</v>
      </c>
      <c r="G10" s="3"/>
    </row>
    <row r="11" spans="1:7" ht="23.25">
      <c r="A11" s="4"/>
      <c r="B11" s="1" t="s">
        <v>175</v>
      </c>
      <c r="F11" s="3">
        <v>3169.1</v>
      </c>
      <c r="G11" s="3"/>
    </row>
    <row r="12" spans="1:7" ht="23.25">
      <c r="A12" s="4"/>
      <c r="B12" s="1" t="s">
        <v>176</v>
      </c>
      <c r="F12" s="3">
        <v>6873.63</v>
      </c>
      <c r="G12" s="3"/>
    </row>
    <row r="13" spans="1:7" ht="23.25">
      <c r="A13" s="4"/>
      <c r="B13" s="1" t="s">
        <v>168</v>
      </c>
      <c r="F13" s="3">
        <v>0</v>
      </c>
      <c r="G13" s="3">
        <f>F10+F11+F12-F13</f>
        <v>2977634.08</v>
      </c>
    </row>
    <row r="14" spans="1:7" ht="24" thickBot="1">
      <c r="A14" s="4"/>
      <c r="B14" s="1" t="s">
        <v>156</v>
      </c>
      <c r="G14" s="22">
        <f>G6+G13</f>
        <v>13216589.81</v>
      </c>
    </row>
    <row r="15" spans="1:7" ht="24" thickTop="1">
      <c r="A15" s="4"/>
      <c r="D15" s="40"/>
      <c r="E15" s="25"/>
      <c r="F15" s="8"/>
      <c r="G15" s="39"/>
    </row>
    <row r="16" ht="23.25">
      <c r="G16" s="3"/>
    </row>
    <row r="17" ht="23.25">
      <c r="B17" s="4" t="s">
        <v>157</v>
      </c>
    </row>
    <row r="18" spans="3:7" ht="23.25">
      <c r="C18" s="1" t="s">
        <v>158</v>
      </c>
      <c r="G18" s="3">
        <v>0</v>
      </c>
    </row>
    <row r="19" spans="3:7" ht="23.25">
      <c r="C19" s="1" t="s">
        <v>159</v>
      </c>
      <c r="G19" s="3">
        <v>0</v>
      </c>
    </row>
    <row r="20" spans="3:7" ht="23.25">
      <c r="C20" s="1" t="s">
        <v>160</v>
      </c>
      <c r="G20" s="3">
        <v>1221</v>
      </c>
    </row>
    <row r="21" spans="3:7" ht="23.25">
      <c r="C21" s="1" t="s">
        <v>161</v>
      </c>
      <c r="G21" s="3">
        <v>0</v>
      </c>
    </row>
    <row r="22" spans="3:7" ht="23.25">
      <c r="C22" s="1" t="s">
        <v>162</v>
      </c>
      <c r="G22" s="3">
        <v>0</v>
      </c>
    </row>
    <row r="23" spans="3:7" ht="23.25">
      <c r="C23" s="1" t="s">
        <v>163</v>
      </c>
      <c r="G23" s="3"/>
    </row>
    <row r="24" spans="3:7" ht="23.25">
      <c r="C24" s="1" t="s">
        <v>164</v>
      </c>
      <c r="G24" s="3">
        <v>13215368.81</v>
      </c>
    </row>
    <row r="25" ht="24" thickBot="1">
      <c r="G25" s="22">
        <f>SUM(G18:G24)</f>
        <v>13216589.81</v>
      </c>
    </row>
    <row r="26" ht="24" thickTop="1"/>
    <row r="29" ht="23.25">
      <c r="A29" s="1" t="s">
        <v>345</v>
      </c>
    </row>
    <row r="30" ht="23.25">
      <c r="A30" s="35" t="s">
        <v>165</v>
      </c>
    </row>
  </sheetData>
  <sheetProtection/>
  <mergeCells count="3">
    <mergeCell ref="A1:G1"/>
    <mergeCell ref="A2:G2"/>
    <mergeCell ref="A3:G3"/>
  </mergeCells>
  <printOptions/>
  <pageMargins left="0.31496062992125984" right="0.11811023622047245" top="0.15748031496062992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1"/>
    </sheetView>
  </sheetViews>
  <sheetFormatPr defaultColWidth="9.140625" defaultRowHeight="15"/>
  <cols>
    <col min="1" max="1" width="18.28125" style="1" customWidth="1"/>
    <col min="2" max="2" width="12.140625" style="1" bestFit="1" customWidth="1"/>
    <col min="3" max="3" width="32.140625" style="1" customWidth="1"/>
    <col min="4" max="4" width="18.00390625" style="1" bestFit="1" customWidth="1"/>
    <col min="5" max="5" width="9.8515625" style="1" bestFit="1" customWidth="1"/>
    <col min="6" max="6" width="9.00390625" style="1" customWidth="1"/>
    <col min="7" max="8" width="15.7109375" style="1" customWidth="1"/>
    <col min="9" max="16384" width="9.00390625" style="1" customWidth="1"/>
  </cols>
  <sheetData>
    <row r="1" spans="1:8" ht="23.25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23.25">
      <c r="A2" s="137" t="s">
        <v>48</v>
      </c>
      <c r="B2" s="137"/>
      <c r="C2" s="137"/>
      <c r="D2" s="137"/>
      <c r="E2" s="137"/>
      <c r="F2" s="137"/>
      <c r="G2" s="137"/>
      <c r="H2" s="137"/>
    </row>
    <row r="3" spans="1:8" ht="23.25">
      <c r="A3" s="137" t="s">
        <v>144</v>
      </c>
      <c r="B3" s="137"/>
      <c r="C3" s="137"/>
      <c r="D3" s="137"/>
      <c r="E3" s="137"/>
      <c r="F3" s="137"/>
      <c r="G3" s="137"/>
      <c r="H3" s="137"/>
    </row>
    <row r="5" ht="23.25">
      <c r="A5" s="4" t="s">
        <v>169</v>
      </c>
    </row>
    <row r="6" spans="1:8" ht="23.25">
      <c r="A6" s="27" t="s">
        <v>96</v>
      </c>
      <c r="B6" s="27" t="s">
        <v>97</v>
      </c>
      <c r="C6" s="27" t="s">
        <v>98</v>
      </c>
      <c r="D6" s="27" t="s">
        <v>170</v>
      </c>
      <c r="E6" s="27" t="s">
        <v>171</v>
      </c>
      <c r="F6" s="27" t="s">
        <v>172</v>
      </c>
      <c r="G6" s="27" t="s">
        <v>173</v>
      </c>
      <c r="H6" s="27" t="s">
        <v>174</v>
      </c>
    </row>
    <row r="7" spans="1:8" ht="23.25">
      <c r="A7" s="11" t="s">
        <v>122</v>
      </c>
      <c r="B7" s="11" t="s">
        <v>123</v>
      </c>
      <c r="C7" s="11" t="s">
        <v>125</v>
      </c>
      <c r="D7" s="37">
        <v>452538</v>
      </c>
      <c r="E7" s="37">
        <v>0</v>
      </c>
      <c r="F7" s="37">
        <v>0</v>
      </c>
      <c r="G7" s="38">
        <f>D7-E7-F7</f>
        <v>452538</v>
      </c>
      <c r="H7" s="38">
        <f>G7</f>
        <v>452538</v>
      </c>
    </row>
    <row r="8" spans="1:8" ht="23.25">
      <c r="A8" s="12" t="s">
        <v>122</v>
      </c>
      <c r="B8" s="12" t="s">
        <v>123</v>
      </c>
      <c r="C8" s="12" t="s">
        <v>343</v>
      </c>
      <c r="D8" s="24">
        <v>167090</v>
      </c>
      <c r="E8" s="24">
        <v>0</v>
      </c>
      <c r="F8" s="24">
        <v>0</v>
      </c>
      <c r="G8" s="136">
        <f>D8-E8-F8</f>
        <v>167090</v>
      </c>
      <c r="H8" s="136">
        <f>G8</f>
        <v>167090</v>
      </c>
    </row>
    <row r="9" spans="1:8" ht="23.25">
      <c r="A9" s="12"/>
      <c r="B9" s="12"/>
      <c r="C9" s="12" t="s">
        <v>344</v>
      </c>
      <c r="D9" s="12"/>
      <c r="E9" s="12"/>
      <c r="F9" s="12"/>
      <c r="G9" s="12"/>
      <c r="H9" s="12"/>
    </row>
    <row r="10" spans="1:8" ht="23.25">
      <c r="A10" s="13"/>
      <c r="B10" s="13"/>
      <c r="C10" s="13"/>
      <c r="D10" s="13"/>
      <c r="E10" s="13"/>
      <c r="F10" s="13"/>
      <c r="G10" s="13"/>
      <c r="H10" s="13"/>
    </row>
    <row r="11" spans="1:8" ht="23.25">
      <c r="A11" s="146" t="s">
        <v>63</v>
      </c>
      <c r="B11" s="147"/>
      <c r="C11" s="148"/>
      <c r="D11" s="26">
        <f>SUM(D7:D10)</f>
        <v>619628</v>
      </c>
      <c r="E11" s="26">
        <f>SUM(E7:E10)</f>
        <v>0</v>
      </c>
      <c r="F11" s="26">
        <f>SUM(F7:F10)</f>
        <v>0</v>
      </c>
      <c r="G11" s="26">
        <f>SUM(G7:G10)</f>
        <v>619628</v>
      </c>
      <c r="H11" s="26">
        <f>SUM(H7:H10)</f>
        <v>619628</v>
      </c>
    </row>
  </sheetData>
  <sheetProtection/>
  <mergeCells count="4">
    <mergeCell ref="A1:H1"/>
    <mergeCell ref="A2:H2"/>
    <mergeCell ref="A3:H3"/>
    <mergeCell ref="A11:C11"/>
  </mergeCells>
  <printOptions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1"/>
    </sheetView>
  </sheetViews>
  <sheetFormatPr defaultColWidth="9.140625" defaultRowHeight="15"/>
  <cols>
    <col min="1" max="1" width="50.421875" style="44" customWidth="1"/>
    <col min="2" max="2" width="12.00390625" style="44" bestFit="1" customWidth="1"/>
    <col min="3" max="3" width="12.28125" style="44" customWidth="1"/>
    <col min="4" max="16384" width="9.00390625" style="44" customWidth="1"/>
  </cols>
  <sheetData>
    <row r="1" spans="1:3" ht="23.25">
      <c r="A1" s="137" t="s">
        <v>218</v>
      </c>
      <c r="B1" s="137"/>
      <c r="C1" s="137"/>
    </row>
    <row r="2" spans="1:3" ht="23.25">
      <c r="A2" s="137" t="s">
        <v>214</v>
      </c>
      <c r="B2" s="137"/>
      <c r="C2" s="137"/>
    </row>
    <row r="3" spans="1:3" ht="23.25">
      <c r="A3" s="137" t="s">
        <v>215</v>
      </c>
      <c r="B3" s="137"/>
      <c r="C3" s="137"/>
    </row>
    <row r="4" ht="23.25">
      <c r="A4" s="1"/>
    </row>
    <row r="5" spans="1:3" ht="23.25">
      <c r="A5" s="1" t="s">
        <v>219</v>
      </c>
      <c r="B5" s="3">
        <v>17220410.5</v>
      </c>
      <c r="C5" s="1"/>
    </row>
    <row r="6" spans="1:3" ht="23.25">
      <c r="A6" s="35" t="s">
        <v>220</v>
      </c>
      <c r="B6" s="3">
        <v>13263622.04</v>
      </c>
      <c r="C6" s="1"/>
    </row>
    <row r="7" spans="1:3" ht="23.25">
      <c r="A7" s="1" t="s">
        <v>221</v>
      </c>
      <c r="B7" s="3">
        <f>B5-B6</f>
        <v>3956788.460000001</v>
      </c>
      <c r="C7" s="1"/>
    </row>
    <row r="8" spans="1:3" ht="23.25">
      <c r="A8" s="1" t="s">
        <v>222</v>
      </c>
      <c r="B8" s="3"/>
      <c r="C8" s="46">
        <v>989197.11</v>
      </c>
    </row>
    <row r="9" spans="1:3" ht="23.25">
      <c r="A9" s="35" t="s">
        <v>217</v>
      </c>
      <c r="B9" s="3"/>
      <c r="C9" s="3">
        <v>5440716.51</v>
      </c>
    </row>
    <row r="10" spans="1:3" ht="24" thickBot="1">
      <c r="A10" s="1" t="s">
        <v>216</v>
      </c>
      <c r="B10" s="45"/>
      <c r="C10" s="47">
        <f>C8+C9</f>
        <v>6429913.62</v>
      </c>
    </row>
    <row r="11" ht="24" thickTop="1">
      <c r="A11" s="1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2015-10-12T09:15:59Z</cp:lastPrinted>
  <dcterms:created xsi:type="dcterms:W3CDTF">2015-10-08T01:19:48Z</dcterms:created>
  <dcterms:modified xsi:type="dcterms:W3CDTF">2015-10-26T04:12:01Z</dcterms:modified>
  <cp:category/>
  <cp:version/>
  <cp:contentType/>
  <cp:contentStatus/>
</cp:coreProperties>
</file>